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21840" windowHeight="10695" firstSheet="1" activeTab="1"/>
  </bookViews>
  <sheets>
    <sheet name="1. Biểu tổng" sheetId="24" state="hidden" r:id="rId1"/>
    <sheet name="2. Bieu so nganh" sheetId="25" r:id="rId2"/>
    <sheet name="4. Dự kiến Đối ứng của các Xã" sheetId="18" state="hidden" r:id="rId3"/>
    <sheet name="4. Dự kiến PB cho các sở, ngành" sheetId="23" state="hidden" r:id="rId4"/>
  </sheets>
  <definedNames>
    <definedName name="_xlnm._FilterDatabase" localSheetId="0" hidden="1">'1. Biểu tổng'!$A$8:$AE$12</definedName>
    <definedName name="_xlnm.Print_Titles" localSheetId="0">'1. Biểu tổng'!$5:$10</definedName>
    <definedName name="_xlnm.Print_Titles" localSheetId="2">'4. Dự kiến Đối ứng của các Xã'!$5:$7</definedName>
    <definedName name="_xlnm.Print_Area" localSheetId="0">'1. Biểu tổng'!$A:$Q</definedName>
    <definedName name="_xlnm.Print_Area" localSheetId="2">'4. Dự kiến Đối ứng của các Xã'!$A:$R</definedName>
    <definedName name="_xlnm.Print_Area" localSheetId="3">'4. Dự kiến PB cho các sở, ngành'!$A:$AO</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10" i="25" l="1"/>
  <c r="C8" i="25" l="1"/>
  <c r="D8" i="25"/>
  <c r="E8" i="25"/>
  <c r="D11" i="24" l="1"/>
  <c r="E11" i="24"/>
  <c r="F11" i="24"/>
  <c r="H11" i="24"/>
  <c r="I11" i="24"/>
  <c r="J11" i="24"/>
  <c r="L11" i="24"/>
  <c r="M11" i="24"/>
  <c r="O11" i="24"/>
  <c r="P11" i="24"/>
  <c r="Q11" i="24"/>
  <c r="C11" i="24"/>
  <c r="N12" i="24" l="1"/>
  <c r="N11" i="24" s="1"/>
  <c r="K12" i="24"/>
  <c r="K11" i="24" s="1"/>
  <c r="I12" i="24"/>
  <c r="C12" i="24"/>
  <c r="G12" i="24" l="1"/>
  <c r="G11" i="24" s="1"/>
  <c r="A3" i="23"/>
  <c r="I25" i="23"/>
  <c r="I19" i="23" s="1"/>
  <c r="I9" i="23" s="1"/>
  <c r="H25" i="23"/>
  <c r="G25" i="23"/>
  <c r="I24" i="23"/>
  <c r="H24" i="23"/>
  <c r="G24" i="23"/>
  <c r="AG23" i="23"/>
  <c r="L23" i="23"/>
  <c r="H23" i="23"/>
  <c r="G23" i="23"/>
  <c r="F23" i="23" s="1"/>
  <c r="X22" i="23"/>
  <c r="X19" i="23" s="1"/>
  <c r="X9" i="23" s="1"/>
  <c r="L22" i="23"/>
  <c r="H22" i="23"/>
  <c r="G22" i="23"/>
  <c r="F22" i="23" s="1"/>
  <c r="AG21" i="23"/>
  <c r="AG19" i="23" s="1"/>
  <c r="AG9" i="23" s="1"/>
  <c r="H21" i="23"/>
  <c r="G21" i="23"/>
  <c r="AG20" i="23"/>
  <c r="L20" i="23"/>
  <c r="H20" i="23"/>
  <c r="G20" i="23"/>
  <c r="AR19" i="23"/>
  <c r="AR9" i="23" s="1"/>
  <c r="AQ19" i="23"/>
  <c r="AQ9" i="23" s="1"/>
  <c r="AP19" i="23"/>
  <c r="AO19" i="23"/>
  <c r="AN19" i="23"/>
  <c r="AN9" i="23" s="1"/>
  <c r="AM19" i="23"/>
  <c r="AL19" i="23"/>
  <c r="AK19" i="23"/>
  <c r="AJ19" i="23"/>
  <c r="AJ9" i="23" s="1"/>
  <c r="AI19" i="23"/>
  <c r="AI9" i="23" s="1"/>
  <c r="AH19" i="23"/>
  <c r="AF19" i="23"/>
  <c r="AF9" i="23" s="1"/>
  <c r="AE19" i="23"/>
  <c r="AE9" i="23" s="1"/>
  <c r="AD19" i="23"/>
  <c r="AC19" i="23"/>
  <c r="AB19" i="23"/>
  <c r="AB9" i="23" s="1"/>
  <c r="AA19" i="23"/>
  <c r="Z19" i="23"/>
  <c r="Y19" i="23"/>
  <c r="W19" i="23"/>
  <c r="W9" i="23" s="1"/>
  <c r="V19" i="23"/>
  <c r="U19" i="23"/>
  <c r="T19" i="23"/>
  <c r="T9" i="23" s="1"/>
  <c r="S19" i="23"/>
  <c r="S9" i="23" s="1"/>
  <c r="R19" i="23"/>
  <c r="Q19" i="23"/>
  <c r="Q9" i="23" s="1"/>
  <c r="P19" i="23"/>
  <c r="P9" i="23" s="1"/>
  <c r="O19" i="23"/>
  <c r="N19" i="23"/>
  <c r="M19" i="23"/>
  <c r="K19" i="23"/>
  <c r="J19" i="23"/>
  <c r="AM18" i="23"/>
  <c r="H18" i="23"/>
  <c r="G18" i="23"/>
  <c r="F18" i="23" s="1"/>
  <c r="AG17" i="23"/>
  <c r="R17" i="23"/>
  <c r="O17" i="23"/>
  <c r="O9" i="23" s="1"/>
  <c r="H17" i="23"/>
  <c r="F17" i="23" s="1"/>
  <c r="G17" i="23"/>
  <c r="O16" i="23"/>
  <c r="H16" i="23"/>
  <c r="G16" i="23"/>
  <c r="F16" i="23"/>
  <c r="AP15" i="23"/>
  <c r="R15" i="23"/>
  <c r="H15" i="23"/>
  <c r="G15" i="23"/>
  <c r="F15" i="23" s="1"/>
  <c r="AG14" i="23"/>
  <c r="U14" i="23"/>
  <c r="U9" i="23" s="1"/>
  <c r="H14" i="23"/>
  <c r="G14" i="23"/>
  <c r="F14" i="23" s="1"/>
  <c r="L13" i="23"/>
  <c r="H13" i="23"/>
  <c r="G13" i="23"/>
  <c r="AM12" i="23"/>
  <c r="AG12" i="23"/>
  <c r="H12" i="23"/>
  <c r="F12" i="23" s="1"/>
  <c r="G12" i="23"/>
  <c r="AA11" i="23"/>
  <c r="H11" i="23"/>
  <c r="F11" i="23" s="1"/>
  <c r="G11" i="23"/>
  <c r="AK10" i="23"/>
  <c r="AD10" i="23"/>
  <c r="H10" i="23"/>
  <c r="G10" i="23"/>
  <c r="F10" i="23" s="1"/>
  <c r="AP9" i="23"/>
  <c r="AO9" i="23"/>
  <c r="AL9" i="23"/>
  <c r="AK9" i="23"/>
  <c r="AH9" i="23"/>
  <c r="AC9" i="23"/>
  <c r="Z9" i="23"/>
  <c r="Y9" i="23"/>
  <c r="V9" i="23"/>
  <c r="N9" i="23"/>
  <c r="M9" i="23"/>
  <c r="J9" i="23"/>
  <c r="F25" i="23" l="1"/>
  <c r="R9" i="23"/>
  <c r="L19" i="23"/>
  <c r="F20" i="23"/>
  <c r="AD9" i="23"/>
  <c r="AM9" i="23"/>
  <c r="H19" i="23"/>
  <c r="F24" i="23"/>
  <c r="K9" i="23"/>
  <c r="F13" i="23"/>
  <c r="H9" i="23"/>
  <c r="G19" i="23"/>
  <c r="AA9" i="23"/>
  <c r="L9" i="23"/>
  <c r="F21" i="23"/>
  <c r="G9" i="23"/>
  <c r="F9" i="23" s="1"/>
  <c r="F19" i="23" l="1"/>
  <c r="A3" i="18"/>
  <c r="E86" i="18" l="1"/>
  <c r="K85" i="18" l="1"/>
  <c r="L85" i="18" s="1"/>
  <c r="K73" i="18"/>
  <c r="L73" i="18" s="1"/>
  <c r="K74" i="18"/>
  <c r="L74" i="18" s="1"/>
  <c r="K61" i="18"/>
  <c r="L61" i="18" s="1"/>
  <c r="K52" i="18"/>
  <c r="L52" i="18" s="1"/>
  <c r="K53" i="18"/>
  <c r="L53" i="18" s="1"/>
  <c r="K47" i="18"/>
  <c r="L47" i="18" s="1"/>
  <c r="K48" i="18"/>
  <c r="L48" i="18" s="1"/>
  <c r="K72" i="18" l="1"/>
  <c r="L72" i="18" s="1"/>
  <c r="K79" i="18"/>
  <c r="L79" i="18" s="1"/>
  <c r="K46" i="18"/>
  <c r="L46" i="18" s="1"/>
  <c r="K81" i="18"/>
  <c r="L81" i="18" s="1"/>
  <c r="K54" i="18"/>
  <c r="L54" i="18" s="1"/>
  <c r="K55" i="18"/>
  <c r="L55" i="18" s="1"/>
  <c r="K75" i="18"/>
  <c r="L75" i="18" s="1"/>
  <c r="K76" i="18"/>
  <c r="L76" i="18" s="1"/>
  <c r="K56" i="18"/>
  <c r="L56" i="18" s="1"/>
  <c r="K77" i="18"/>
  <c r="L77" i="18" s="1"/>
  <c r="K57" i="18"/>
  <c r="L57" i="18" s="1"/>
  <c r="K70" i="18"/>
  <c r="L70" i="18" s="1"/>
  <c r="K58" i="18"/>
  <c r="L58" i="18" s="1"/>
  <c r="K59" i="18"/>
  <c r="L59" i="18" s="1"/>
  <c r="K60" i="18"/>
  <c r="L60" i="18" s="1"/>
  <c r="K80" i="18"/>
  <c r="L80" i="18" s="1"/>
  <c r="K49" i="18"/>
  <c r="L49" i="18" s="1"/>
  <c r="K50" i="18"/>
  <c r="L50" i="18" s="1"/>
  <c r="K40" i="18"/>
  <c r="L40" i="18" s="1"/>
  <c r="K84" i="18"/>
  <c r="L84" i="18" s="1"/>
  <c r="K51" i="18"/>
  <c r="L51" i="18" s="1"/>
  <c r="K62" i="18"/>
  <c r="L62" i="18" s="1"/>
  <c r="K63" i="18"/>
  <c r="L63" i="18" s="1"/>
  <c r="K64" i="18"/>
  <c r="L64" i="18" s="1"/>
  <c r="K65" i="18"/>
  <c r="L65" i="18" s="1"/>
  <c r="K82" i="18"/>
  <c r="L82" i="18" s="1"/>
  <c r="K66" i="18"/>
  <c r="L66" i="18" s="1"/>
  <c r="K43" i="18"/>
  <c r="L43" i="18" s="1"/>
  <c r="K25" i="18"/>
  <c r="L25" i="18" s="1"/>
  <c r="K39" i="18"/>
  <c r="L39" i="18" s="1"/>
  <c r="K68" i="18"/>
  <c r="L68" i="18" s="1"/>
  <c r="K83" i="18"/>
  <c r="L83" i="18" s="1"/>
  <c r="K23" i="18"/>
  <c r="L23" i="18" s="1"/>
  <c r="K69" i="18"/>
  <c r="L69" i="18" s="1"/>
  <c r="K78" i="18"/>
  <c r="L78" i="18" s="1"/>
  <c r="K41" i="18"/>
  <c r="L41" i="18" s="1"/>
  <c r="K42" i="18"/>
  <c r="L42" i="18" s="1"/>
  <c r="K67" i="18"/>
  <c r="L67" i="18" s="1"/>
  <c r="K36" i="18"/>
  <c r="L36" i="18" s="1"/>
  <c r="K44" i="18"/>
  <c r="L44" i="18" s="1"/>
  <c r="K29" i="18"/>
  <c r="L29" i="18" s="1"/>
  <c r="K26" i="18"/>
  <c r="L26" i="18" s="1"/>
  <c r="K27" i="18"/>
  <c r="L27" i="18" s="1"/>
  <c r="K20" i="18"/>
  <c r="L20" i="18" s="1"/>
  <c r="K31" i="18"/>
  <c r="L31" i="18" s="1"/>
  <c r="K32" i="18"/>
  <c r="L32" i="18" s="1"/>
  <c r="K24" i="18"/>
  <c r="L24" i="18" s="1"/>
  <c r="K30" i="18"/>
  <c r="L30" i="18" s="1"/>
  <c r="K45" i="18"/>
  <c r="L45" i="18" s="1"/>
  <c r="K12" i="18"/>
  <c r="L12" i="18" s="1"/>
  <c r="K33" i="18"/>
  <c r="L33" i="18" s="1"/>
  <c r="K21" i="18"/>
  <c r="L21" i="18" s="1"/>
  <c r="K37" i="18"/>
  <c r="L37" i="18" s="1"/>
  <c r="K28" i="18"/>
  <c r="L28" i="18" s="1"/>
  <c r="K15" i="18"/>
  <c r="L15" i="18" s="1"/>
  <c r="K18" i="18"/>
  <c r="L18" i="18" s="1"/>
  <c r="K34" i="18"/>
  <c r="L34" i="18" s="1"/>
  <c r="K19" i="18"/>
  <c r="L19" i="18" s="1"/>
  <c r="K13" i="18"/>
  <c r="L13" i="18" s="1"/>
  <c r="K22" i="18"/>
  <c r="L22" i="18" s="1"/>
  <c r="K14" i="18"/>
  <c r="L14" i="18" s="1"/>
  <c r="K9" i="18"/>
  <c r="L9" i="18" s="1"/>
  <c r="K16" i="18"/>
  <c r="L16" i="18" s="1"/>
  <c r="K38" i="18"/>
  <c r="L38" i="18" s="1"/>
  <c r="K35" i="18"/>
  <c r="L35" i="18" s="1"/>
  <c r="K17" i="18"/>
  <c r="L17" i="18" s="1"/>
  <c r="K11" i="18"/>
  <c r="L11" i="18" s="1"/>
  <c r="K10" i="18"/>
  <c r="L10" i="18" s="1"/>
  <c r="K71" i="18"/>
  <c r="L71" i="18" s="1"/>
  <c r="O16" i="18" l="1"/>
  <c r="K8" i="18"/>
  <c r="O18" i="18" l="1"/>
  <c r="R18" i="18" s="1"/>
  <c r="N25" i="18"/>
  <c r="O76" i="18"/>
  <c r="R76" i="18" s="1"/>
  <c r="O79" i="18"/>
  <c r="O14" i="18"/>
  <c r="O44" i="18"/>
  <c r="N11" i="18"/>
  <c r="Q11" i="18" s="1"/>
  <c r="O64" i="18"/>
  <c r="O75" i="18"/>
  <c r="O26" i="18"/>
  <c r="R26" i="18" s="1"/>
  <c r="O80" i="18"/>
  <c r="R80" i="18" s="1"/>
  <c r="O30" i="18"/>
  <c r="O50" i="18"/>
  <c r="O63" i="18"/>
  <c r="O54" i="18"/>
  <c r="R54" i="18" s="1"/>
  <c r="O42" i="18"/>
  <c r="O71" i="18"/>
  <c r="O19" i="18"/>
  <c r="R19" i="18" s="1"/>
  <c r="O67" i="18"/>
  <c r="R67" i="18" s="1"/>
  <c r="O36" i="18"/>
  <c r="O58" i="18"/>
  <c r="N31" i="18"/>
  <c r="O59" i="18"/>
  <c r="R59" i="18" s="1"/>
  <c r="O46" i="18"/>
  <c r="O83" i="18"/>
  <c r="O38" i="18"/>
  <c r="R38" i="18" s="1"/>
  <c r="O28" i="18"/>
  <c r="R28" i="18" s="1"/>
  <c r="O33" i="18"/>
  <c r="O51" i="18"/>
  <c r="O37" i="18"/>
  <c r="R37" i="18" s="1"/>
  <c r="O39" i="18"/>
  <c r="R39" i="18" s="1"/>
  <c r="O40" i="18"/>
  <c r="O78" i="18"/>
  <c r="O15" i="18"/>
  <c r="N30" i="18"/>
  <c r="Q30" i="18" s="1"/>
  <c r="N38" i="18"/>
  <c r="Q38" i="18" s="1"/>
  <c r="N28" i="18"/>
  <c r="Q28" i="18" s="1"/>
  <c r="N33" i="18"/>
  <c r="Q33" i="18" s="1"/>
  <c r="N42" i="18"/>
  <c r="Q42" i="18" s="1"/>
  <c r="N59" i="18"/>
  <c r="Q59" i="18" s="1"/>
  <c r="N39" i="18"/>
  <c r="N40" i="18"/>
  <c r="O70" i="18"/>
  <c r="R70" i="18" s="1"/>
  <c r="O84" i="18"/>
  <c r="R84" i="18" s="1"/>
  <c r="O43" i="18"/>
  <c r="O41" i="18"/>
  <c r="O20" i="18"/>
  <c r="R20" i="18" s="1"/>
  <c r="O21" i="18"/>
  <c r="R21" i="18" s="1"/>
  <c r="O77" i="18"/>
  <c r="R77" i="18" s="1"/>
  <c r="O82" i="18"/>
  <c r="N9" i="18"/>
  <c r="O60" i="18"/>
  <c r="R60" i="18" s="1"/>
  <c r="O68" i="18"/>
  <c r="O72" i="18"/>
  <c r="R72" i="18" s="1"/>
  <c r="O56" i="18"/>
  <c r="O23" i="18"/>
  <c r="R23" i="18" s="1"/>
  <c r="O29" i="18"/>
  <c r="O45" i="18"/>
  <c r="O34" i="18"/>
  <c r="O35" i="18"/>
  <c r="R35" i="18" s="1"/>
  <c r="O55" i="18"/>
  <c r="R55" i="18" s="1"/>
  <c r="O62" i="18"/>
  <c r="R62" i="18" s="1"/>
  <c r="O12" i="18"/>
  <c r="R12" i="18" s="1"/>
  <c r="O17" i="18"/>
  <c r="R17" i="18" s="1"/>
  <c r="O24" i="18"/>
  <c r="N47" i="18"/>
  <c r="N74" i="18"/>
  <c r="N61" i="18"/>
  <c r="N52" i="18"/>
  <c r="O47" i="18"/>
  <c r="O74" i="18"/>
  <c r="O61" i="18"/>
  <c r="O52" i="18"/>
  <c r="N53" i="18"/>
  <c r="N48" i="18"/>
  <c r="N73" i="18"/>
  <c r="N85" i="18"/>
  <c r="O53" i="18"/>
  <c r="O48" i="18"/>
  <c r="O73" i="18"/>
  <c r="O85" i="18"/>
  <c r="N79" i="18"/>
  <c r="Q79" i="18" s="1"/>
  <c r="N58" i="18"/>
  <c r="Q58" i="18" s="1"/>
  <c r="N46" i="18"/>
  <c r="Q46" i="18" s="1"/>
  <c r="N22" i="18"/>
  <c r="Q22" i="18" s="1"/>
  <c r="N10" i="18"/>
  <c r="N32" i="18"/>
  <c r="Q32" i="18" s="1"/>
  <c r="O9" i="18"/>
  <c r="N27" i="18"/>
  <c r="Q27" i="18" s="1"/>
  <c r="N13" i="18"/>
  <c r="Q13" i="18" s="1"/>
  <c r="N49" i="18"/>
  <c r="Q49" i="18" s="1"/>
  <c r="N69" i="18"/>
  <c r="Q69" i="18" s="1"/>
  <c r="N12" i="18"/>
  <c r="N57" i="18"/>
  <c r="N66" i="18"/>
  <c r="Q40" i="18"/>
  <c r="Q25" i="18"/>
  <c r="Q39" i="18"/>
  <c r="Q31" i="18"/>
  <c r="R68" i="18"/>
  <c r="R78" i="18"/>
  <c r="R29" i="18"/>
  <c r="R24" i="18"/>
  <c r="R45" i="18"/>
  <c r="R15" i="18"/>
  <c r="R14" i="18"/>
  <c r="R16" i="18"/>
  <c r="R75" i="18"/>
  <c r="R56" i="18"/>
  <c r="R51" i="18"/>
  <c r="R63" i="18"/>
  <c r="R82" i="18"/>
  <c r="R43" i="18"/>
  <c r="R83" i="18"/>
  <c r="R44" i="18"/>
  <c r="N24" i="18" l="1"/>
  <c r="Q24" i="18" s="1"/>
  <c r="N60" i="18"/>
  <c r="Q60" i="18" s="1"/>
  <c r="N71" i="18"/>
  <c r="N75" i="18"/>
  <c r="Q75" i="18" s="1"/>
  <c r="N15" i="18"/>
  <c r="Q15" i="18" s="1"/>
  <c r="N26" i="18"/>
  <c r="Q26" i="18" s="1"/>
  <c r="N62" i="18"/>
  <c r="Q62" i="18" s="1"/>
  <c r="N45" i="18"/>
  <c r="Q45" i="18" s="1"/>
  <c r="N43" i="18"/>
  <c r="Q43" i="18" s="1"/>
  <c r="N67" i="18"/>
  <c r="Q67" i="18" s="1"/>
  <c r="N80" i="18"/>
  <c r="Q80" i="18" s="1"/>
  <c r="N78" i="18"/>
  <c r="Q78" i="18" s="1"/>
  <c r="N63" i="18"/>
  <c r="Q63" i="18" s="1"/>
  <c r="N36" i="18"/>
  <c r="Q36" i="18" s="1"/>
  <c r="N16" i="18"/>
  <c r="Q16" i="18" s="1"/>
  <c r="N17" i="18"/>
  <c r="Q17" i="18" s="1"/>
  <c r="N55" i="18"/>
  <c r="Q55" i="18" s="1"/>
  <c r="N29" i="18"/>
  <c r="Q29" i="18" s="1"/>
  <c r="N56" i="18"/>
  <c r="Q56" i="18" s="1"/>
  <c r="N68" i="18"/>
  <c r="Q68" i="18" s="1"/>
  <c r="N82" i="18"/>
  <c r="Q82" i="18" s="1"/>
  <c r="N21" i="18"/>
  <c r="Q21" i="18" s="1"/>
  <c r="N84" i="18"/>
  <c r="Q84" i="18" s="1"/>
  <c r="N14" i="18"/>
  <c r="Q14" i="18" s="1"/>
  <c r="O11" i="18"/>
  <c r="R11" i="18" s="1"/>
  <c r="N51" i="18"/>
  <c r="Q51" i="18" s="1"/>
  <c r="N83" i="18"/>
  <c r="Q83" i="18" s="1"/>
  <c r="R46" i="18"/>
  <c r="R40" i="18"/>
  <c r="R30" i="18"/>
  <c r="R36" i="18"/>
  <c r="R79" i="18"/>
  <c r="R42" i="18"/>
  <c r="R64" i="18"/>
  <c r="Q66" i="18"/>
  <c r="Q12" i="18"/>
  <c r="O69" i="18"/>
  <c r="R69" i="18" s="1"/>
  <c r="R41" i="18"/>
  <c r="R50" i="18"/>
  <c r="R71" i="18"/>
  <c r="R33" i="18"/>
  <c r="Q57" i="18"/>
  <c r="N65" i="18"/>
  <c r="Q65" i="18" s="1"/>
  <c r="N81" i="18"/>
  <c r="Q81" i="18" s="1"/>
  <c r="O57" i="18"/>
  <c r="R57" i="18" s="1"/>
  <c r="O49" i="18"/>
  <c r="R49" i="18" s="1"/>
  <c r="O27" i="18"/>
  <c r="R27" i="18" s="1"/>
  <c r="O32" i="18"/>
  <c r="R32" i="18" s="1"/>
  <c r="O22" i="18"/>
  <c r="R22" i="18" s="1"/>
  <c r="O65" i="18"/>
  <c r="R65" i="18" s="1"/>
  <c r="R58" i="18"/>
  <c r="O81" i="18"/>
  <c r="R81" i="18" s="1"/>
  <c r="R34" i="18"/>
  <c r="Q71" i="18"/>
  <c r="R48" i="18"/>
  <c r="R47" i="18"/>
  <c r="R53" i="18"/>
  <c r="R52" i="18"/>
  <c r="R61" i="18"/>
  <c r="R73" i="18"/>
  <c r="R74" i="18"/>
  <c r="R85" i="18"/>
  <c r="Q10" i="18"/>
  <c r="M46" i="18"/>
  <c r="M59" i="18"/>
  <c r="M84" i="18" l="1"/>
  <c r="P84" i="18" s="1"/>
  <c r="M82" i="18"/>
  <c r="M29" i="18"/>
  <c r="O31" i="18"/>
  <c r="R31" i="18" s="1"/>
  <c r="N50" i="18"/>
  <c r="Q50" i="18" s="1"/>
  <c r="N19" i="18"/>
  <c r="Q19" i="18" s="1"/>
  <c r="O13" i="18"/>
  <c r="R13" i="18" s="1"/>
  <c r="N44" i="18"/>
  <c r="Q44" i="18" s="1"/>
  <c r="N20" i="18"/>
  <c r="Q20" i="18" s="1"/>
  <c r="N35" i="18"/>
  <c r="Q35" i="18" s="1"/>
  <c r="O66" i="18"/>
  <c r="R66" i="18" s="1"/>
  <c r="N76" i="18"/>
  <c r="Q76" i="18" s="1"/>
  <c r="O10" i="18"/>
  <c r="R10" i="18" s="1"/>
  <c r="N18" i="18"/>
  <c r="N70" i="18"/>
  <c r="Q70" i="18" s="1"/>
  <c r="N72" i="18"/>
  <c r="Q72" i="18" s="1"/>
  <c r="N54" i="18"/>
  <c r="Q54" i="18" s="1"/>
  <c r="N77" i="18"/>
  <c r="N64" i="18"/>
  <c r="Q64" i="18" s="1"/>
  <c r="N37" i="18"/>
  <c r="Q37" i="18" s="1"/>
  <c r="O25" i="18"/>
  <c r="R25" i="18" s="1"/>
  <c r="N41" i="18"/>
  <c r="Q41" i="18" s="1"/>
  <c r="N34" i="18"/>
  <c r="Q34" i="18" s="1"/>
  <c r="N23" i="18"/>
  <c r="Q23" i="18" s="1"/>
  <c r="M57" i="18"/>
  <c r="M71" i="18"/>
  <c r="Q9" i="18"/>
  <c r="M68" i="18"/>
  <c r="M65" i="18"/>
  <c r="M83" i="18"/>
  <c r="P59" i="18"/>
  <c r="M69" i="18"/>
  <c r="M36" i="18"/>
  <c r="M15" i="18"/>
  <c r="P46" i="18" s="1"/>
  <c r="M58" i="18"/>
  <c r="M21" i="18"/>
  <c r="M16" i="18"/>
  <c r="M78" i="18"/>
  <c r="M39" i="18"/>
  <c r="M43" i="18"/>
  <c r="P43" i="18" s="1"/>
  <c r="M45" i="18"/>
  <c r="P82" i="18" s="1"/>
  <c r="M63" i="18"/>
  <c r="M38" i="18"/>
  <c r="P38" i="18" s="1"/>
  <c r="M80" i="18"/>
  <c r="M33" i="18"/>
  <c r="P33" i="18" s="1"/>
  <c r="M22" i="18"/>
  <c r="M32" i="18"/>
  <c r="M67" i="18"/>
  <c r="M55" i="18"/>
  <c r="M30" i="18"/>
  <c r="M49" i="18"/>
  <c r="M51" i="18"/>
  <c r="P51" i="18" s="1"/>
  <c r="M17" i="18"/>
  <c r="M27" i="18"/>
  <c r="M14" i="18"/>
  <c r="M60" i="18"/>
  <c r="M24" i="18"/>
  <c r="M28" i="18"/>
  <c r="P28" i="18" s="1"/>
  <c r="M26" i="18"/>
  <c r="P57" i="18" s="1"/>
  <c r="M11" i="18"/>
  <c r="M12" i="18"/>
  <c r="M79" i="18"/>
  <c r="M75" i="18"/>
  <c r="M40" i="18"/>
  <c r="M62" i="18"/>
  <c r="M42" i="18"/>
  <c r="M81" i="18"/>
  <c r="M56" i="18"/>
  <c r="M35" i="18" l="1"/>
  <c r="P35" i="18" s="1"/>
  <c r="P29" i="18"/>
  <c r="M76" i="18"/>
  <c r="M31" i="18"/>
  <c r="M72" i="18"/>
  <c r="P72" i="18" s="1"/>
  <c r="M41" i="18"/>
  <c r="P41" i="18" s="1"/>
  <c r="M19" i="18"/>
  <c r="P19" i="18" s="1"/>
  <c r="M44" i="18"/>
  <c r="P44" i="18" s="1"/>
  <c r="M37" i="18"/>
  <c r="P37" i="18" s="1"/>
  <c r="M23" i="18"/>
  <c r="P23" i="18" s="1"/>
  <c r="P68" i="18"/>
  <c r="M64" i="18"/>
  <c r="P64" i="18" s="1"/>
  <c r="M54" i="18"/>
  <c r="P54" i="18" s="1"/>
  <c r="M10" i="18"/>
  <c r="P10" i="18" s="1"/>
  <c r="M50" i="18"/>
  <c r="P50" i="18" s="1"/>
  <c r="M13" i="18"/>
  <c r="M25" i="18"/>
  <c r="P25" i="18" s="1"/>
  <c r="Q77" i="18"/>
  <c r="M77" i="18"/>
  <c r="P77" i="18" s="1"/>
  <c r="Q18" i="18"/>
  <c r="M18" i="18"/>
  <c r="P18" i="18" s="1"/>
  <c r="M70" i="18"/>
  <c r="P70" i="18" s="1"/>
  <c r="M66" i="18"/>
  <c r="P66" i="18" s="1"/>
  <c r="M20" i="18"/>
  <c r="P20" i="18" s="1"/>
  <c r="M34" i="18"/>
  <c r="P34" i="18" s="1"/>
  <c r="P16" i="18"/>
  <c r="P69" i="18"/>
  <c r="P71" i="18"/>
  <c r="P65" i="18"/>
  <c r="Q48" i="18"/>
  <c r="M48" i="18"/>
  <c r="P48" i="18" s="1"/>
  <c r="Q47" i="18"/>
  <c r="M47" i="18"/>
  <c r="P47" i="18" s="1"/>
  <c r="N8" i="18"/>
  <c r="Q53" i="18"/>
  <c r="M53" i="18"/>
  <c r="P53" i="18" s="1"/>
  <c r="Q52" i="18"/>
  <c r="M52" i="18"/>
  <c r="P52" i="18" s="1"/>
  <c r="Q61" i="18"/>
  <c r="M61" i="18"/>
  <c r="P61" i="18" s="1"/>
  <c r="Q73" i="18"/>
  <c r="M73" i="18"/>
  <c r="P73" i="18" s="1"/>
  <c r="Q74" i="18"/>
  <c r="M74" i="18"/>
  <c r="P74" i="18" s="1"/>
  <c r="Q85" i="18"/>
  <c r="M85" i="18"/>
  <c r="P85" i="18" s="1"/>
  <c r="P12" i="18"/>
  <c r="P17" i="18"/>
  <c r="P58" i="18"/>
  <c r="P67" i="18"/>
  <c r="P24" i="18"/>
  <c r="P36" i="18"/>
  <c r="P26" i="18"/>
  <c r="P56" i="18"/>
  <c r="P45" i="18"/>
  <c r="P42" i="18"/>
  <c r="P15" i="18"/>
  <c r="P63" i="18"/>
  <c r="P79" i="18"/>
  <c r="P22" i="18"/>
  <c r="P11" i="18"/>
  <c r="P60" i="18"/>
  <c r="P30" i="18"/>
  <c r="P27" i="18"/>
  <c r="P75" i="18"/>
  <c r="P13" i="18"/>
  <c r="P14" i="18"/>
  <c r="P62" i="18"/>
  <c r="P31" i="18"/>
  <c r="P55" i="18"/>
  <c r="P81" i="18"/>
  <c r="P76" i="18"/>
  <c r="P39" i="18"/>
  <c r="P80" i="18"/>
  <c r="P21" i="18"/>
  <c r="P49" i="18"/>
  <c r="P32" i="18"/>
  <c r="P40" i="18"/>
  <c r="P78" i="18"/>
  <c r="P83" i="18"/>
  <c r="M9" i="18"/>
  <c r="P9" i="18" s="1"/>
  <c r="P8" i="18" l="1"/>
  <c r="Q8" i="18"/>
  <c r="O8" i="18"/>
  <c r="M8" i="18" s="1"/>
  <c r="R9" i="18"/>
  <c r="R8" i="18" s="1"/>
  <c r="G8" i="25"/>
  <c r="G10" i="25"/>
  <c r="H8" i="25"/>
  <c r="H10" i="25"/>
  <c r="I8" i="25"/>
  <c r="F9" i="25"/>
  <c r="F8" i="25" s="1"/>
  <c r="I10" i="25"/>
  <c r="F10" i="25" l="1"/>
  <c r="K8" i="25"/>
  <c r="K10" i="25"/>
  <c r="L8" i="25"/>
  <c r="L10" i="25"/>
  <c r="M8" i="25"/>
  <c r="J9" i="25"/>
  <c r="J8" i="25" s="1"/>
  <c r="M10" i="25"/>
  <c r="J10" i="25" l="1"/>
</calcChain>
</file>

<file path=xl/sharedStrings.xml><?xml version="1.0" encoding="utf-8"?>
<sst xmlns="http://schemas.openxmlformats.org/spreadsheetml/2006/main" count="354" uniqueCount="199">
  <si>
    <t>Xã Chợ Rã</t>
  </si>
  <si>
    <t xml:space="preserve">Tên đơn vị </t>
  </si>
  <si>
    <t>TT</t>
  </si>
  <si>
    <t>Tổng cộng</t>
  </si>
  <si>
    <t>I</t>
  </si>
  <si>
    <t>Tổng</t>
  </si>
  <si>
    <t>ĐTPT</t>
  </si>
  <si>
    <t>Sự nghiệp</t>
  </si>
  <si>
    <t>ĐVT: Triệu đồng</t>
  </si>
  <si>
    <t>Dự kiến phân bổ NS Trung ương giai đoạn 2026-2030</t>
  </si>
  <si>
    <t>Điểm</t>
  </si>
  <si>
    <t>Số thôn</t>
  </si>
  <si>
    <t>Tỷ lệ nghèo đa chiều</t>
  </si>
  <si>
    <t xml:space="preserve"> - 2 </t>
  </si>
  <si>
    <t xml:space="preserve"> - 3</t>
  </si>
  <si>
    <t xml:space="preserve"> - 4</t>
  </si>
  <si>
    <t xml:space="preserve"> - 5</t>
  </si>
  <si>
    <t xml:space="preserve"> - 2</t>
  </si>
  <si>
    <t>- 3</t>
  </si>
  <si>
    <t>-3</t>
  </si>
  <si>
    <t xml:space="preserve"> -2</t>
  </si>
  <si>
    <t xml:space="preserve">Tổng tiền đối ứng </t>
  </si>
  <si>
    <t>Tổng điểm</t>
  </si>
  <si>
    <t xml:space="preserve"> Tỷ lệ dân số dân tộc</t>
  </si>
  <si>
    <t>Quy đổi tỷ lệ (%)</t>
  </si>
  <si>
    <t>Theo quy mô số thôn</t>
  </si>
  <si>
    <t>Theo tỷ lệ dân số dân tộc thiểu số</t>
  </si>
  <si>
    <t>Tân Cương</t>
  </si>
  <si>
    <t>Kha Sơn</t>
  </si>
  <si>
    <t>Tân Thành</t>
  </si>
  <si>
    <t>Vô Tranh</t>
  </si>
  <si>
    <t>Đại Phúc</t>
  </si>
  <si>
    <t>Phú Xuyên</t>
  </si>
  <si>
    <t>Đại Từ</t>
  </si>
  <si>
    <t>An Khánh</t>
  </si>
  <si>
    <t>La Bằng</t>
  </si>
  <si>
    <t>Vạn Phú</t>
  </si>
  <si>
    <t>Điềm Thụy</t>
  </si>
  <si>
    <t>Phú Thịnh</t>
  </si>
  <si>
    <t>La Hiên</t>
  </si>
  <si>
    <t>Phú Lạc</t>
  </si>
  <si>
    <t>Đức Lương</t>
  </si>
  <si>
    <t>Bình Thành</t>
  </si>
  <si>
    <t>Nam Hòa</t>
  </si>
  <si>
    <t>Yên Trạch</t>
  </si>
  <si>
    <t>Phú Đình</t>
  </si>
  <si>
    <t>Kim Phượng</t>
  </si>
  <si>
    <t>Thành Công</t>
  </si>
  <si>
    <t>Phượng Tiến</t>
  </si>
  <si>
    <t>Hợp Thành</t>
  </si>
  <si>
    <t>Bình Yên</t>
  </si>
  <si>
    <t>Văn Hán</t>
  </si>
  <si>
    <t>Trung Hội</t>
  </si>
  <si>
    <t>Tân Khánh</t>
  </si>
  <si>
    <t>Lam Vỹ</t>
  </si>
  <si>
    <t xml:space="preserve">Bạch Thông </t>
  </si>
  <si>
    <t xml:space="preserve">Cẩm Giàng </t>
  </si>
  <si>
    <t>Phủ Thông</t>
  </si>
  <si>
    <t>Thanh Thịnh</t>
  </si>
  <si>
    <t>Quang Sơn</t>
  </si>
  <si>
    <t>Dân Tiến</t>
  </si>
  <si>
    <t>Văn Lăng</t>
  </si>
  <si>
    <t>Chợ Mới</t>
  </si>
  <si>
    <t>Phong Quang</t>
  </si>
  <si>
    <t>Yên Thịnh</t>
  </si>
  <si>
    <t>Chợ Rã</t>
  </si>
  <si>
    <t>Yên Phong</t>
  </si>
  <si>
    <t>Quảng Bạch</t>
  </si>
  <si>
    <t>Tràng Xá</t>
  </si>
  <si>
    <t>Na Rì</t>
  </si>
  <si>
    <t>Tân Kỳ</t>
  </si>
  <si>
    <t>Vĩnh Thông</t>
  </si>
  <si>
    <t>Nghĩa Tá</t>
  </si>
  <si>
    <t>Nam Cường</t>
  </si>
  <si>
    <t>Nghinh Tường</t>
  </si>
  <si>
    <t>Cường Lợi</t>
  </si>
  <si>
    <t>Thanh Mai</t>
  </si>
  <si>
    <t>Thượng Minh</t>
  </si>
  <si>
    <t>Côn Minh</t>
  </si>
  <si>
    <t>Sảng Mộc</t>
  </si>
  <si>
    <t>Yên Bình</t>
  </si>
  <si>
    <t>Xuân Dương</t>
  </si>
  <si>
    <t>Trần Phú</t>
  </si>
  <si>
    <t>Thần Sa</t>
  </si>
  <si>
    <t>Ba Bể</t>
  </si>
  <si>
    <t>Phúc Lộc</t>
  </si>
  <si>
    <t>Văn Lang</t>
  </si>
  <si>
    <t>Bằng Thành</t>
  </si>
  <si>
    <t>Đồng Phúc</t>
  </si>
  <si>
    <t>Nghiên Loan</t>
  </si>
  <si>
    <t>Cao Minh</t>
  </si>
  <si>
    <t>Ngân Sơn</t>
  </si>
  <si>
    <t>Bằng Vân</t>
  </si>
  <si>
    <t>Thượng Quan</t>
  </si>
  <si>
    <t>Hiệp Lực</t>
  </si>
  <si>
    <t>Nà Phặc</t>
  </si>
  <si>
    <t>Tỷ lệ  BS cân đối từ NS tỉnh so với tổng chi NS cấp (%)</t>
  </si>
  <si>
    <t xml:space="preserve">Tỷ lệ  BS cân đối từ NS tỉnh so với tổng chi NS cấp </t>
  </si>
  <si>
    <t>Dự kiến giai đoạn 2026-2030</t>
  </si>
  <si>
    <t>Biểu số 04</t>
  </si>
  <si>
    <t>Cơ quan, đơn vị chủ trì thực hiện</t>
  </si>
  <si>
    <t>Công an tỉnh</t>
  </si>
  <si>
    <t>Sở Y tế</t>
  </si>
  <si>
    <t>Chi cục Kinh tế hợp tác và PTNT</t>
  </si>
  <si>
    <t>Sở Dân tộc và Tôn giáo</t>
  </si>
  <si>
    <t>Sở Khoa học và Công nghệ</t>
  </si>
  <si>
    <t>Sở Nông nghiệp và Môi trường</t>
  </si>
  <si>
    <t>NSTW</t>
  </si>
  <si>
    <t>NSĐP</t>
  </si>
  <si>
    <t>Võ Nhai</t>
  </si>
  <si>
    <t>Định Hóa</t>
  </si>
  <si>
    <t>Phú Lương</t>
  </si>
  <si>
    <t>Quân Chu</t>
  </si>
  <si>
    <t>Trại Cau</t>
  </si>
  <si>
    <t>Chợ Đồn</t>
  </si>
  <si>
    <t>Phú Bình</t>
  </si>
  <si>
    <t>Đồng Hỷ</t>
  </si>
  <si>
    <t>Trong đó:</t>
  </si>
  <si>
    <t>DỰ KIẾN PHƯƠNG ÁN BỐ TRÍ VỐN ĐỐI ỨNG CỦA CÁC XÃ THỰC HIỆN CHƯƠNG TRÌNH MTQG XÂY DỰNG NTM, GIẢM NGHÈO BỀN VỮNG VÀ PHÁT TRIỂN KT -XH VÙNG ĐỒNG BÀO DTTS&amp;MN GIAI ĐOẠN 2026-2030</t>
  </si>
  <si>
    <t>Hợp phần thứ nhất</t>
  </si>
  <si>
    <t>Hợp phần thứ hai</t>
  </si>
  <si>
    <t>Nội dung thành phần 02</t>
  </si>
  <si>
    <t>Nội dung thành phần 03</t>
  </si>
  <si>
    <t>Nội dung thành phần 04</t>
  </si>
  <si>
    <t>Nội dung thành phần 05</t>
  </si>
  <si>
    <t>Nội dung thành phần 06</t>
  </si>
  <si>
    <t>Nội dung thành phần 07</t>
  </si>
  <si>
    <t>Nội dung thành phần 08</t>
  </si>
  <si>
    <t>Nội dung thành phần 09</t>
  </si>
  <si>
    <t>Nội dung thành phần 10</t>
  </si>
  <si>
    <t>Nội dung thành phần 01</t>
  </si>
  <si>
    <t>Sở Tư pháp</t>
  </si>
  <si>
    <t>Sở Giáo dục và Đào tạo</t>
  </si>
  <si>
    <t>Sở Nội vụ</t>
  </si>
  <si>
    <t>Chi cục Trồng trọt và Bảo vệ thực vật</t>
  </si>
  <si>
    <t>Chi cục Quản lý chất lượng nông lâm sản và Thuỷ sản</t>
  </si>
  <si>
    <t>Trung tâm Khuyến nông và Môi trường</t>
  </si>
  <si>
    <t>Chi cục Thủy Lợi và Phòng, chống thiên</t>
  </si>
  <si>
    <t>Trung tâm Nước sinh hoạt và Vệ sinh môi trường nông thôn</t>
  </si>
  <si>
    <t>Ghi chú:</t>
  </si>
  <si>
    <t>10.1</t>
  </si>
  <si>
    <t>10.2</t>
  </si>
  <si>
    <t>10.3</t>
  </si>
  <si>
    <t>10.4</t>
  </si>
  <si>
    <t>10.5</t>
  </si>
  <si>
    <t>10.6</t>
  </si>
  <si>
    <t>Kinh phí thường xuyên</t>
  </si>
  <si>
    <t>Năm 2026</t>
  </si>
  <si>
    <t>Ủy ban mặt tận tổ quốc Việt Nam tỉnh</t>
  </si>
  <si>
    <t>Liên Minh hợp tác xã</t>
  </si>
  <si>
    <t xml:space="preserve"> - Nội dung thành phần 02: Phát triển hạ tầng kinh tế xã hội nông thôn toàn diện, đồng bộ, hiện đại, kết nối  với đô thị và thích ứng biến đổi khí hậu</t>
  </si>
  <si>
    <t xml:space="preserve"> - Nội dung thành phần 03: Phát triển kinh tế nông thôn theo hướng sinh thái , hiện đại, tích hợp đa giá trị và đáp ứng nhu cầu thị trường</t>
  </si>
  <si>
    <t xml:space="preserve"> - Nội dung thành phần 04: Phát triển nguồn nhân lực và hỗ trợ tạo việc làm bền vững</t>
  </si>
  <si>
    <t xml:space="preserve"> - Nội dung thành phần 05: Nâng cao chất lượng dịch vụ hành chính công, trợ giúp pháp lý và thúc đẩy bình đẳng giớ</t>
  </si>
  <si>
    <t xml:space="preserve"> - Nội dung thành phần 06: Phát triển khoa học công nghệ và chuyển đổi số ở nông thôn</t>
  </si>
  <si>
    <t xml:space="preserve"> - Nội dung thành phần 07: Xây dựng môi trường và cảnh quan nông thôn sáng, xanh, sạch, đẹp, an toàn và thích ứng biến đổi khí hậu; tăng cường công tác bảo đảm ATTP tại khu vực nông thôn</t>
  </si>
  <si>
    <t xml:space="preserve"> - Nội dung thành phần 08: Phát huy vai trò của MTTQVN và các tổ chức chính trị xã hội trong XD NTM giảm nghèo bền vững và phát triển Kinh tế xã hội</t>
  </si>
  <si>
    <t xml:space="preserve">  - Nội dung thành phần 09: Bảo đảm quốc phòng an ninh và TTATXH</t>
  </si>
  <si>
    <t xml:space="preserve">  - Nội dung thành phần 10: Nâng cao năng lực truyền thông giám sát</t>
  </si>
  <si>
    <t xml:space="preserve"> - Nội dung thành phần 01: Đầu tư xây dựng , hoàn thiện cơ sở hạ tầng đặc thù vùng đồng bào dân tộc thiểu số và miền núi</t>
  </si>
  <si>
    <t xml:space="preserve">  - Nội dung thành phần 03: Phát triển nguồn nhân lực vùng đồng bào DTTS&amp;MN</t>
  </si>
  <si>
    <t xml:space="preserve">  - Nội dung thành phần 05: Công tác truyền thông, tuyên truyền; ứng dụng công nghệ thông tin, chuyển đổi số  hỗ trợ phát triển Kinh tế xã hội vùng đồng bào DTTS&amp;MN</t>
  </si>
  <si>
    <t>PHỤ LỤC II</t>
  </si>
  <si>
    <t>CHI TIẾT PHÂN BỔ VỐN NGÂN SÁCH TRUNG ƯƠNG VÀ ĐỊA PHƯƠNG CHO CÁC SỞ, BAN, NGÀNH, ĐOÀN THỂ CẤP TỈNH THỰC HIỆN CHƯƠNG TRÌNH MTQG XÂY DỰNG NTM, GIẢM NGHÈO BỀN VỮNG VÀ PHÁT TRIỂN KT - XH 
VÙNG ĐỒNG BÀO DTTS&amp;MN NĂM 2026</t>
  </si>
  <si>
    <t>Đơn vị: Triệu đồng</t>
  </si>
  <si>
    <t>Kế hoạch vốn năm 2026 phân bổ</t>
  </si>
  <si>
    <t>Kinh phí</t>
  </si>
  <si>
    <t>Xi măng đã dự kiến
(tấn)</t>
  </si>
  <si>
    <t>Đầu tư 
phát triển đã phân bổ</t>
  </si>
  <si>
    <t>Kinh phí thường xuyên đã dự kiến</t>
  </si>
  <si>
    <t>Xi măng thông báo (tấn)</t>
  </si>
  <si>
    <t>3 = 4 + 5</t>
  </si>
  <si>
    <t>7 = 8 + 9</t>
  </si>
  <si>
    <t>Kinh phí thường xuyên (**)</t>
  </si>
  <si>
    <t>Kế hoạch năm 2026 phân bổ</t>
  </si>
  <si>
    <t>Phân bổ ngân sách Trung ương</t>
  </si>
  <si>
    <t>Phân bổ ngân sách cấp tỉnh đối ứng</t>
  </si>
  <si>
    <t xml:space="preserve">Đầu tư phát triển </t>
  </si>
  <si>
    <t>Đầu tư phát triển (*)</t>
  </si>
  <si>
    <t>(*) Vốn đầu tư công tại Nghị quyết số 291/NQ-HĐND ngày 25 tháng 6 năm 2026 của Hội đồng nhân dân tỉnh Thái Nguyên về việc điều chỉnh, bổ sung Kế hoạch đầu tư công năm 2026 tỉnh Thái Nguyên (phụ lục I, phần A, mục II).
(**) Kinh phí thường xuyên tại Nghị quyết số 104/NQ-HĐND ngày 10 tháng 6 năm 2026 của Hội đồng nhân dân tỉnh Thái Nguyên về phân bổ dự toán ngân sách nhà nước tỉnh Thái Nguyên năm 2026 (phụ lục IX).</t>
  </si>
  <si>
    <t>Dự kiến giai đoạn 
2026 - 2030</t>
  </si>
  <si>
    <t>Hợp phần thứ nhất:</t>
  </si>
  <si>
    <t>Tổng Kế hoạch vốn giai đoạn 2026 - 2030 
đã phân bổ/thông báo dự kiến</t>
  </si>
  <si>
    <t>PHỤ LỤC I</t>
  </si>
  <si>
    <t>TỔNG KẾ HOẠCH VỐN NGÂN SÁCH NHÀ NƯỚC THỰC HIỆN CHƯƠNG TRÌNH MỤC TIÊU QUỐC GIA XÂY DỰNG NÔNG THÔN MỚI, GIẢM NGHÈO BỀN VỮNG VÀ PHÁT TRIỂN KINH TẾ - XÃ HỘI 
VÙNG ĐỒNG BÀO DÂN TỘC THIỂU SỐ VÀ MIỀN NÚI NĂM 2026</t>
  </si>
  <si>
    <t>(Kèm theo Nghị quyết số: 315/NQ-HĐND ngày 13 tháng 8 năm 2026 của Hội đồng nhân dân tỉnh Thái Nguyên)</t>
  </si>
  <si>
    <t>TỔNG CỘNG</t>
  </si>
  <si>
    <t>Phòng Xây dựng, Nông nghiệp và Môi Trường xã</t>
  </si>
  <si>
    <t>NSĐP (tỉnh)</t>
  </si>
  <si>
    <t>NSĐP (xã đối ứng)</t>
  </si>
  <si>
    <t xml:space="preserve"> -</t>
  </si>
  <si>
    <t>Nội dung 1</t>
  </si>
  <si>
    <t>Ghi chú</t>
  </si>
  <si>
    <t>ĐVT: đồng</t>
  </si>
  <si>
    <t xml:space="preserve"> - Nội dung thành phần 01: Hoàn thiện quy hoạch theo quy định bảo đảm đồng bộ, phù hợp, phát huy lợi thế vùng, miền và phát triển bền vững</t>
  </si>
  <si>
    <t xml:space="preserve"> - Nội dung 1: Rà soát, lập, phê duyệt quy hoạch chung xã theo pháp luật về quy hoạch đô thị và nông thôn phù hợp với tình hình kinh tế - xã hội của xã</t>
  </si>
  <si>
    <t xml:space="preserve"> PHÂN BỔ BỔ SUNG VỐN NGÂN SÁCH TRUNG ƯƠNG VÀ ĐỊA PHƯƠNG CHO CÁC ĐƠN VỊ THỰC HIỆN CHƯƠNG TRÌNH MỤC TIÊU QUỐC GIA
XÂY DỰNG NÔNG THÔN MỚI, GIẢM NGHÈO BỀN VỮNG VÀ PHÁT TRIỂN KINH TẾ - XÃ HỘI VÙNG ĐỒNG BÀO DÂN TỘC THIỂU SỐ VÀ MIỀN NÚI NĂM 2026</t>
  </si>
  <si>
    <t>Biểu 04</t>
  </si>
  <si>
    <t>(Kèm theo Quyết định số  1524 /QĐ-UBND  ngày 28 tháng 9 tháng 2026 của Ủy ban nhân dân xã Chợ Rã)</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</si>
</sst>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_(* \(#,##0.00\);_(* &quot;-&quot;??_);_(@_)"/>
    <numFmt numFmtId="164" formatCode="#,##0.0"/>
    <numFmt numFmtId="165" formatCode="_(* #,##0_);_(* \(#,##0\);_(* &quot;-&quot;??_);_(@_)"/>
  </numFmts>
  <fonts count="23" x14ac:knownFonts="1">
    <font>
      <sz val="14"/>
      <color theme="1"/>
      <name val="Times New Roman"/>
      <family val="2"/>
    </font>
    <font>
      <b/>
      <sz val="12"/>
      <name val="Times New Roman"/>
      <family val="1"/>
    </font>
    <font>
      <sz val="12"/>
      <name val="Times New Roman"/>
      <family val="1"/>
    </font>
    <font>
      <b/>
      <sz val="14"/>
      <name val="Times New Roman"/>
      <family val="1"/>
    </font>
    <font>
      <sz val="8"/>
      <name val="Times New Roman"/>
      <family val="2"/>
    </font>
    <font>
      <b/>
      <sz val="11"/>
      <name val="Times New Roman"/>
      <family val="1"/>
    </font>
    <font>
      <sz val="11"/>
      <name val="Times New Roman"/>
      <family val="1"/>
    </font>
    <font>
      <sz val="11"/>
      <color theme="1"/>
      <name val="Times New Roman"/>
      <family val="1"/>
    </font>
    <font>
      <i/>
      <sz val="14"/>
      <name val="Times New Roman"/>
      <family val="1"/>
    </font>
    <font>
      <sz val="12"/>
      <color theme="1"/>
      <name val="Times New Roman"/>
      <family val="1"/>
    </font>
    <font>
      <sz val="14"/>
      <color theme="1"/>
      <name val="Times New Roman"/>
      <family val="1"/>
    </font>
    <font>
      <b/>
      <sz val="11"/>
      <color theme="1"/>
      <name val="Times New Roman"/>
      <family val="1"/>
    </font>
    <font>
      <b/>
      <sz val="14"/>
      <color theme="1"/>
      <name val="Times New Roman"/>
      <family val="1"/>
    </font>
    <font>
      <i/>
      <sz val="14"/>
      <color theme="1"/>
      <name val="Times New Roman"/>
      <family val="1"/>
    </font>
    <font>
      <sz val="11"/>
      <color rgb="FFFF0000"/>
      <name val="Times New Roman"/>
      <family val="1"/>
    </font>
    <font>
      <b/>
      <sz val="11"/>
      <color rgb="FFFF0000"/>
      <name val="Times New Roman"/>
      <family val="1"/>
    </font>
    <font>
      <sz val="12"/>
      <color rgb="FFFF0000"/>
      <name val="Times New Roman"/>
      <family val="1"/>
    </font>
    <font>
      <i/>
      <sz val="12"/>
      <name val="Times New Roman"/>
      <family val="1"/>
    </font>
    <font>
      <sz val="11"/>
      <color rgb="FFFF0000"/>
      <name val="Arial"/>
      <family val="2"/>
      <scheme val="minor"/>
    </font>
    <font>
      <b/>
      <i/>
      <sz val="12"/>
      <name val="Times New Roman"/>
      <family val="1"/>
    </font>
    <font>
      <b/>
      <sz val="12"/>
      <color theme="1"/>
      <name val="Times New Roman"/>
      <family val="1"/>
    </font>
    <font>
      <sz val="14"/>
      <color theme="1"/>
      <name val="Times New Roman"/>
      <family val="2"/>
    </font>
    <font>
      <sz val="14"/>
      <name val="Times New Roman"/>
      <family val="1"/>
    </font>
  </fonts>
  <fills count="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00B05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s>
  <cellStyleXfs count="3">
    <xf numFmtId="0" fontId="0" fillId="0" borderId="0"/>
    <xf numFmtId="43" fontId="21" fillId="0" borderId="0" applyFont="0" applyFill="0" applyBorder="0" applyAlignment="0" applyProtection="0"/>
    <xf numFmtId="9" fontId="21" fillId="0" borderId="0" applyFont="0" applyFill="0" applyBorder="0" applyAlignment="0" applyProtection="0"/>
  </cellStyleXfs>
  <cellXfs count="160">
    <xf numFmtId="0" fontId="0" fillId="0" borderId="0" xfId="0"/>
    <xf numFmtId="0" fontId="2" fillId="0" borderId="0" xfId="0" applyFont="1"/>
    <xf numFmtId="0" fontId="1" fillId="0" borderId="0" xfId="0" applyFont="1"/>
    <xf numFmtId="0" fontId="1" fillId="0" borderId="0" xfId="0" applyFont="1" applyAlignment="1">
      <alignment vertical="center"/>
    </xf>
    <xf numFmtId="0" fontId="6" fillId="0" borderId="0" xfId="0" applyFont="1"/>
    <xf numFmtId="0" fontId="5" fillId="0" borderId="1" xfId="0" applyFont="1" applyBorder="1" applyAlignment="1">
      <alignment horizontal="center" vertical="center"/>
    </xf>
    <xf numFmtId="3" fontId="5" fillId="0" borderId="1" xfId="0" applyNumberFormat="1" applyFont="1" applyBorder="1" applyAlignment="1">
      <alignment horizontal="center" vertical="center"/>
    </xf>
    <xf numFmtId="0" fontId="6" fillId="0" borderId="1" xfId="0" applyFont="1" applyBorder="1" applyAlignment="1">
      <alignment horizontal="center" vertical="center" wrapText="1"/>
    </xf>
    <xf numFmtId="0" fontId="6" fillId="0" borderId="1" xfId="0" applyFont="1" applyBorder="1" applyAlignment="1">
      <alignment horizontal="left" vertical="center"/>
    </xf>
    <xf numFmtId="0" fontId="6" fillId="0" borderId="1" xfId="0" applyFont="1" applyBorder="1" applyAlignment="1">
      <alignment horizontal="center" vertical="center"/>
    </xf>
    <xf numFmtId="0" fontId="6" fillId="0" borderId="1" xfId="0" quotePrefix="1" applyFont="1" applyBorder="1" applyAlignment="1">
      <alignment horizontal="center" vertical="center"/>
    </xf>
    <xf numFmtId="9" fontId="6" fillId="0" borderId="1" xfId="0" applyNumberFormat="1" applyFont="1" applyBorder="1" applyAlignment="1">
      <alignment horizontal="center" vertical="center"/>
    </xf>
    <xf numFmtId="3" fontId="6" fillId="0" borderId="1" xfId="0" applyNumberFormat="1" applyFont="1" applyBorder="1" applyAlignment="1">
      <alignment horizontal="center" vertical="center"/>
    </xf>
    <xf numFmtId="0" fontId="6" fillId="0" borderId="4" xfId="0" applyFont="1" applyBorder="1" applyAlignment="1">
      <alignment horizontal="center" vertical="center"/>
    </xf>
    <xf numFmtId="0" fontId="14" fillId="0" borderId="0" xfId="0" applyFont="1"/>
    <xf numFmtId="0" fontId="15" fillId="0" borderId="1" xfId="0" applyFont="1" applyBorder="1" applyAlignment="1">
      <alignment horizontal="center" vertical="center"/>
    </xf>
    <xf numFmtId="0" fontId="14" fillId="0" borderId="1" xfId="0" applyFont="1" applyBorder="1" applyAlignment="1">
      <alignment horizontal="center" vertical="center"/>
    </xf>
    <xf numFmtId="0" fontId="16" fillId="0" borderId="0" xfId="0" applyFont="1"/>
    <xf numFmtId="0" fontId="14" fillId="0" borderId="1" xfId="0" quotePrefix="1" applyFont="1" applyBorder="1" applyAlignment="1">
      <alignment horizontal="center" vertical="center"/>
    </xf>
    <xf numFmtId="0" fontId="17" fillId="0" borderId="0" xfId="0" applyFont="1"/>
    <xf numFmtId="3" fontId="7" fillId="0" borderId="0" xfId="0" applyNumberFormat="1" applyFont="1"/>
    <xf numFmtId="3" fontId="14" fillId="0" borderId="0" xfId="0" applyNumberFormat="1" applyFont="1"/>
    <xf numFmtId="0" fontId="18" fillId="0" borderId="0" xfId="0" applyFont="1"/>
    <xf numFmtId="3" fontId="14" fillId="2" borderId="0" xfId="0" applyNumberFormat="1" applyFont="1" applyFill="1"/>
    <xf numFmtId="0" fontId="18" fillId="2" borderId="0" xfId="0" applyFont="1" applyFill="1"/>
    <xf numFmtId="0" fontId="10" fillId="0" borderId="0" xfId="0" applyFont="1"/>
    <xf numFmtId="0" fontId="11" fillId="0" borderId="5" xfId="0" applyFont="1" applyBorder="1" applyAlignment="1">
      <alignment horizontal="center" vertical="center" wrapText="1"/>
    </xf>
    <xf numFmtId="0" fontId="1" fillId="0" borderId="0" xfId="0" applyFont="1" applyAlignment="1">
      <alignment horizontal="center" vertical="center"/>
    </xf>
    <xf numFmtId="0" fontId="13" fillId="0" borderId="0" xfId="0" applyFont="1" applyAlignment="1">
      <alignment horizontal="center" vertical="center"/>
    </xf>
    <xf numFmtId="0" fontId="13" fillId="0" borderId="0" xfId="0" applyFont="1"/>
    <xf numFmtId="0" fontId="7" fillId="0" borderId="0" xfId="0" applyFont="1"/>
    <xf numFmtId="0" fontId="7" fillId="0" borderId="1" xfId="0" applyFont="1" applyBorder="1" applyAlignment="1">
      <alignment vertical="center" wrapText="1"/>
    </xf>
    <xf numFmtId="0" fontId="7" fillId="0" borderId="3" xfId="0" applyFont="1" applyBorder="1" applyAlignment="1">
      <alignment vertical="center" wrapText="1"/>
    </xf>
    <xf numFmtId="0" fontId="7" fillId="0" borderId="1" xfId="0" applyFont="1" applyBorder="1" applyAlignment="1">
      <alignment vertical="center"/>
    </xf>
    <xf numFmtId="0" fontId="11" fillId="0" borderId="1" xfId="0" applyFont="1" applyBorder="1" applyAlignment="1">
      <alignment vertical="center"/>
    </xf>
    <xf numFmtId="3" fontId="11" fillId="0" borderId="1" xfId="0" applyNumberFormat="1" applyFont="1" applyBorder="1" applyAlignment="1">
      <alignment vertical="center"/>
    </xf>
    <xf numFmtId="0" fontId="7" fillId="0" borderId="1" xfId="0" applyFont="1" applyBorder="1" applyAlignment="1">
      <alignment horizontal="center" vertical="center"/>
    </xf>
    <xf numFmtId="3" fontId="7" fillId="0" borderId="1" xfId="0" applyNumberFormat="1" applyFont="1" applyBorder="1" applyAlignment="1">
      <alignment vertical="center"/>
    </xf>
    <xf numFmtId="3" fontId="7" fillId="2" borderId="1" xfId="0" applyNumberFormat="1" applyFont="1" applyFill="1" applyBorder="1" applyAlignment="1">
      <alignment vertical="center"/>
    </xf>
    <xf numFmtId="3" fontId="7" fillId="0" borderId="1" xfId="0" applyNumberFormat="1" applyFont="1" applyBorder="1"/>
    <xf numFmtId="0" fontId="7" fillId="2" borderId="1" xfId="0" applyFont="1" applyFill="1" applyBorder="1" applyAlignment="1">
      <alignment horizontal="center" vertical="center"/>
    </xf>
    <xf numFmtId="0" fontId="7" fillId="2" borderId="1" xfId="0" applyFont="1" applyFill="1" applyBorder="1" applyAlignment="1">
      <alignment vertical="center"/>
    </xf>
    <xf numFmtId="3" fontId="7" fillId="2" borderId="1" xfId="0" applyNumberFormat="1" applyFont="1" applyFill="1" applyBorder="1"/>
    <xf numFmtId="0" fontId="7" fillId="0" borderId="1" xfId="0" applyFont="1" applyBorder="1" applyAlignment="1">
      <alignment horizontal="left" vertical="center"/>
    </xf>
    <xf numFmtId="0" fontId="7" fillId="0" borderId="1" xfId="0" applyFont="1" applyBorder="1" applyAlignment="1">
      <alignment horizontal="left" vertical="center" wrapText="1"/>
    </xf>
    <xf numFmtId="0" fontId="7" fillId="0" borderId="4" xfId="0" applyFont="1" applyBorder="1" applyAlignment="1">
      <alignment horizontal="left" vertical="center"/>
    </xf>
    <xf numFmtId="0" fontId="7" fillId="0" borderId="4" xfId="0" applyFont="1" applyBorder="1" applyAlignment="1">
      <alignment horizontal="left" vertical="center" wrapText="1"/>
    </xf>
    <xf numFmtId="3" fontId="11" fillId="0" borderId="4" xfId="0" applyNumberFormat="1" applyFont="1" applyBorder="1" applyAlignment="1">
      <alignment vertical="center"/>
    </xf>
    <xf numFmtId="3" fontId="7" fillId="0" borderId="4" xfId="0" applyNumberFormat="1" applyFont="1" applyBorder="1" applyAlignment="1">
      <alignment vertical="center"/>
    </xf>
    <xf numFmtId="3" fontId="7" fillId="2" borderId="4" xfId="0" applyNumberFormat="1" applyFont="1" applyFill="1" applyBorder="1" applyAlignment="1">
      <alignment vertical="center"/>
    </xf>
    <xf numFmtId="3" fontId="7" fillId="0" borderId="4" xfId="0" applyNumberFormat="1" applyFont="1" applyBorder="1"/>
    <xf numFmtId="0" fontId="9" fillId="0" borderId="0" xfId="0" applyFont="1" applyAlignment="1">
      <alignment vertical="center"/>
    </xf>
    <xf numFmtId="0" fontId="0" fillId="2" borderId="0" xfId="0" applyFill="1"/>
    <xf numFmtId="164" fontId="2" fillId="0" borderId="0" xfId="0" applyNumberFormat="1" applyFont="1"/>
    <xf numFmtId="0" fontId="8" fillId="0" borderId="0" xfId="0" applyFont="1" applyAlignment="1">
      <alignment wrapText="1"/>
    </xf>
    <xf numFmtId="0" fontId="1" fillId="0" borderId="0" xfId="0" applyFont="1" applyAlignment="1">
      <alignment horizontal="center" vertical="center" wrapText="1"/>
    </xf>
    <xf numFmtId="0" fontId="2" fillId="0" borderId="5" xfId="0" applyFont="1" applyBorder="1" applyAlignment="1">
      <alignment horizontal="center" vertical="center"/>
    </xf>
    <xf numFmtId="0" fontId="1" fillId="0" borderId="5" xfId="0" applyFont="1" applyBorder="1" applyAlignment="1">
      <alignment horizontal="center" vertical="center"/>
    </xf>
    <xf numFmtId="3" fontId="1" fillId="0" borderId="5" xfId="0" applyNumberFormat="1" applyFont="1" applyBorder="1" applyAlignment="1">
      <alignment horizontal="center" vertical="center"/>
    </xf>
    <xf numFmtId="0" fontId="9" fillId="2" borderId="0" xfId="0" applyFont="1" applyFill="1" applyAlignment="1">
      <alignment wrapText="1"/>
    </xf>
    <xf numFmtId="0" fontId="2" fillId="0" borderId="0" xfId="0" applyFont="1" applyAlignment="1">
      <alignment horizontal="center"/>
    </xf>
    <xf numFmtId="0" fontId="11" fillId="0" borderId="1" xfId="0" applyFont="1" applyBorder="1" applyAlignment="1">
      <alignment horizontal="center" vertical="center" wrapText="1"/>
    </xf>
    <xf numFmtId="2" fontId="1" fillId="0" borderId="1" xfId="0" applyNumberFormat="1" applyFont="1" applyBorder="1" applyAlignment="1">
      <alignment horizontal="center" vertical="center" wrapText="1"/>
    </xf>
    <xf numFmtId="0" fontId="1" fillId="0" borderId="1" xfId="0" applyFont="1" applyBorder="1" applyAlignment="1">
      <alignment horizontal="center" vertical="center" wrapText="1"/>
    </xf>
    <xf numFmtId="0" fontId="10" fillId="0" borderId="0" xfId="0" applyFont="1" applyAlignment="1">
      <alignment vertical="center"/>
    </xf>
    <xf numFmtId="0" fontId="2" fillId="3" borderId="1" xfId="0" applyFont="1" applyFill="1" applyBorder="1" applyAlignment="1">
      <alignment horizontal="center" vertical="center" wrapText="1"/>
    </xf>
    <xf numFmtId="0" fontId="2" fillId="3" borderId="1" xfId="0" applyFont="1" applyFill="1" applyBorder="1" applyAlignment="1">
      <alignment horizontal="left" vertical="center"/>
    </xf>
    <xf numFmtId="3" fontId="2" fillId="3" borderId="5" xfId="0" applyNumberFormat="1" applyFont="1" applyFill="1" applyBorder="1" applyAlignment="1">
      <alignment horizontal="center" vertical="center"/>
    </xf>
    <xf numFmtId="3" fontId="2" fillId="3" borderId="9" xfId="0" applyNumberFormat="1" applyFont="1" applyFill="1" applyBorder="1" applyAlignment="1">
      <alignment horizontal="center" vertical="center" wrapText="1"/>
    </xf>
    <xf numFmtId="3" fontId="2" fillId="3" borderId="8" xfId="0" applyNumberFormat="1" applyFont="1" applyFill="1" applyBorder="1" applyAlignment="1">
      <alignment horizontal="center" vertical="center"/>
    </xf>
    <xf numFmtId="3" fontId="9" fillId="3" borderId="1" xfId="0" applyNumberFormat="1" applyFont="1" applyFill="1" applyBorder="1" applyAlignment="1">
      <alignment horizontal="center" vertical="center"/>
    </xf>
    <xf numFmtId="0" fontId="2" fillId="3" borderId="0" xfId="0" applyFont="1" applyFill="1"/>
    <xf numFmtId="3" fontId="2" fillId="4" borderId="5" xfId="0" applyNumberFormat="1" applyFont="1" applyFill="1" applyBorder="1" applyAlignment="1">
      <alignment horizontal="center" vertical="center" wrapText="1"/>
    </xf>
    <xf numFmtId="3" fontId="2" fillId="4" borderId="1" xfId="0" applyNumberFormat="1" applyFont="1" applyFill="1" applyBorder="1" applyAlignment="1">
      <alignment horizontal="center" vertical="center"/>
    </xf>
    <xf numFmtId="3" fontId="9" fillId="4" borderId="1" xfId="0" applyNumberFormat="1" applyFont="1" applyFill="1" applyBorder="1" applyAlignment="1">
      <alignment horizontal="center" vertical="center"/>
    </xf>
    <xf numFmtId="3" fontId="9" fillId="4" borderId="1" xfId="0" applyNumberFormat="1" applyFont="1" applyFill="1" applyBorder="1" applyAlignment="1">
      <alignment horizontal="center" vertical="center" wrapText="1"/>
    </xf>
    <xf numFmtId="0" fontId="7" fillId="0" borderId="1" xfId="0" applyFont="1" applyBorder="1"/>
    <xf numFmtId="0" fontId="7" fillId="0" borderId="1" xfId="0" applyFont="1" applyBorder="1" applyAlignment="1">
      <alignment horizontal="center" vertical="center" wrapText="1"/>
    </xf>
    <xf numFmtId="0" fontId="0" fillId="0" borderId="1" xfId="0" applyBorder="1"/>
    <xf numFmtId="0" fontId="10" fillId="0" borderId="1" xfId="0" applyFont="1" applyBorder="1"/>
    <xf numFmtId="0" fontId="11" fillId="0" borderId="1" xfId="0" applyFont="1" applyBorder="1" applyAlignment="1">
      <alignment horizontal="center" vertical="center"/>
    </xf>
    <xf numFmtId="165" fontId="11" fillId="0" borderId="1" xfId="1" applyNumberFormat="1" applyFont="1" applyBorder="1" applyAlignment="1">
      <alignment vertical="center"/>
    </xf>
    <xf numFmtId="165" fontId="7" fillId="0" borderId="1" xfId="1" applyNumberFormat="1" applyFont="1" applyBorder="1" applyAlignment="1">
      <alignment vertical="center"/>
    </xf>
    <xf numFmtId="164" fontId="2" fillId="4" borderId="5" xfId="0" applyNumberFormat="1" applyFont="1" applyFill="1" applyBorder="1" applyAlignment="1">
      <alignment horizontal="center" vertical="center" wrapText="1"/>
    </xf>
    <xf numFmtId="0" fontId="22" fillId="0" borderId="0" xfId="0" applyFont="1" applyAlignment="1">
      <alignment vertical="center"/>
    </xf>
    <xf numFmtId="0" fontId="22" fillId="0" borderId="0" xfId="0" applyFont="1"/>
    <xf numFmtId="9" fontId="0" fillId="0" borderId="0" xfId="2" applyFont="1"/>
    <xf numFmtId="9" fontId="10" fillId="0" borderId="0" xfId="2" applyFont="1"/>
    <xf numFmtId="0" fontId="9" fillId="0" borderId="0" xfId="0" applyFont="1" applyAlignment="1">
      <alignment horizontal="left" vertical="center" wrapText="1"/>
    </xf>
    <xf numFmtId="2" fontId="1" fillId="0" borderId="1" xfId="0" applyNumberFormat="1" applyFont="1" applyBorder="1" applyAlignment="1">
      <alignment horizontal="center" vertical="center" wrapText="1"/>
    </xf>
    <xf numFmtId="2" fontId="1" fillId="2" borderId="1"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1" fillId="0" borderId="1" xfId="0" applyFont="1" applyBorder="1" applyAlignment="1">
      <alignment horizontal="center" vertical="center"/>
    </xf>
    <xf numFmtId="2" fontId="19" fillId="0" borderId="1" xfId="0" applyNumberFormat="1" applyFont="1" applyBorder="1" applyAlignment="1">
      <alignment horizontal="center" vertical="center" wrapText="1"/>
    </xf>
    <xf numFmtId="0" fontId="20" fillId="0" borderId="1" xfId="0" applyFont="1" applyBorder="1" applyAlignment="1">
      <alignment horizontal="center" vertical="center" wrapText="1"/>
    </xf>
    <xf numFmtId="0" fontId="1" fillId="0" borderId="0" xfId="0" applyFont="1" applyAlignment="1">
      <alignment horizontal="center" vertical="center" wrapText="1"/>
    </xf>
    <xf numFmtId="0" fontId="1" fillId="0" borderId="0" xfId="0" applyFont="1" applyAlignment="1">
      <alignment horizontal="center" vertical="center"/>
    </xf>
    <xf numFmtId="0" fontId="1" fillId="0" borderId="11"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9" xfId="0" applyFont="1" applyBorder="1" applyAlignment="1">
      <alignment horizontal="center" vertical="center" wrapText="1"/>
    </xf>
    <xf numFmtId="0" fontId="1" fillId="0" borderId="2" xfId="0" applyFont="1" applyBorder="1" applyAlignment="1">
      <alignment horizontal="center" vertical="center" wrapText="1"/>
    </xf>
    <xf numFmtId="0" fontId="1" fillId="0" borderId="7" xfId="0" applyFont="1" applyBorder="1" applyAlignment="1">
      <alignment horizontal="center" vertical="center" wrapText="1"/>
    </xf>
    <xf numFmtId="0" fontId="1" fillId="0" borderId="0" xfId="0" applyFont="1" applyAlignment="1">
      <alignment horizontal="center"/>
    </xf>
    <xf numFmtId="0" fontId="8" fillId="0" borderId="0" xfId="0" applyFont="1" applyAlignment="1">
      <alignment horizontal="center" vertical="center" wrapText="1"/>
    </xf>
    <xf numFmtId="0" fontId="17" fillId="0" borderId="2" xfId="0" applyFont="1" applyBorder="1" applyAlignment="1">
      <alignment horizontal="right" vertical="center"/>
    </xf>
    <xf numFmtId="0" fontId="1" fillId="0" borderId="4" xfId="0" applyFont="1" applyBorder="1" applyAlignment="1">
      <alignment horizontal="center" vertical="center"/>
    </xf>
    <xf numFmtId="0" fontId="1" fillId="0" borderId="6" xfId="0" applyFont="1" applyBorder="1" applyAlignment="1">
      <alignment horizontal="center" vertical="center"/>
    </xf>
    <xf numFmtId="0" fontId="1" fillId="0" borderId="5" xfId="0" applyFont="1" applyBorder="1" applyAlignment="1">
      <alignment horizontal="center" vertical="center"/>
    </xf>
    <xf numFmtId="0" fontId="11" fillId="0" borderId="1" xfId="0" applyFont="1" applyBorder="1" applyAlignment="1">
      <alignment horizontal="center"/>
    </xf>
    <xf numFmtId="0" fontId="12" fillId="0" borderId="1" xfId="0" applyFont="1" applyBorder="1" applyAlignment="1">
      <alignment horizontal="center" vertical="center" wrapText="1"/>
    </xf>
    <xf numFmtId="0" fontId="13" fillId="0" borderId="2" xfId="0" applyFont="1" applyBorder="1" applyAlignment="1">
      <alignment horizontal="center"/>
    </xf>
    <xf numFmtId="0" fontId="13" fillId="0" borderId="0" xfId="0" applyFont="1" applyAlignment="1">
      <alignment horizontal="center" vertical="center" wrapText="1"/>
    </xf>
    <xf numFmtId="0" fontId="12" fillId="0" borderId="0" xfId="0" applyFont="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1" xfId="0" applyFont="1" applyBorder="1" applyAlignment="1">
      <alignment horizontal="center" vertical="center" wrapText="1"/>
    </xf>
    <xf numFmtId="0" fontId="6" fillId="0" borderId="6" xfId="0" applyFont="1" applyBorder="1" applyAlignment="1">
      <alignment horizontal="center" vertical="center" wrapText="1"/>
    </xf>
    <xf numFmtId="0" fontId="6" fillId="0" borderId="5" xfId="0" applyFont="1" applyBorder="1" applyAlignment="1">
      <alignment horizontal="center" vertical="center" wrapText="1"/>
    </xf>
    <xf numFmtId="0" fontId="5" fillId="0" borderId="1" xfId="0" applyFont="1" applyBorder="1" applyAlignment="1">
      <alignment horizontal="center" vertical="center" wrapText="1"/>
    </xf>
    <xf numFmtId="2" fontId="5" fillId="0" borderId="9" xfId="0" applyNumberFormat="1" applyFont="1" applyBorder="1" applyAlignment="1">
      <alignment horizontal="center" vertical="center" wrapText="1"/>
    </xf>
    <xf numFmtId="2" fontId="5" fillId="0" borderId="2" xfId="0" applyNumberFormat="1" applyFont="1" applyBorder="1" applyAlignment="1">
      <alignment horizontal="center" vertical="center" wrapText="1"/>
    </xf>
    <xf numFmtId="2" fontId="5" fillId="0" borderId="7" xfId="0" applyNumberFormat="1" applyFont="1" applyBorder="1" applyAlignment="1">
      <alignment horizontal="center" vertical="center" wrapText="1"/>
    </xf>
    <xf numFmtId="0" fontId="5" fillId="0" borderId="5" xfId="0" applyFont="1" applyBorder="1" applyAlignment="1">
      <alignment horizontal="center" vertical="center"/>
    </xf>
    <xf numFmtId="2" fontId="5" fillId="0" borderId="8" xfId="0" applyNumberFormat="1" applyFont="1" applyBorder="1" applyAlignment="1">
      <alignment horizontal="center" vertical="center" wrapText="1"/>
    </xf>
    <xf numFmtId="2" fontId="5" fillId="0" borderId="10" xfId="0" applyNumberFormat="1" applyFont="1" applyBorder="1" applyAlignment="1">
      <alignment horizontal="center" vertical="center" wrapText="1"/>
    </xf>
    <xf numFmtId="2" fontId="5" fillId="0" borderId="3" xfId="0" applyNumberFormat="1" applyFont="1" applyBorder="1" applyAlignment="1">
      <alignment horizontal="center" vertical="center" wrapText="1"/>
    </xf>
    <xf numFmtId="0" fontId="3" fillId="0" borderId="0" xfId="0" applyFont="1" applyAlignment="1">
      <alignment horizontal="center" vertical="center" wrapText="1"/>
    </xf>
    <xf numFmtId="0" fontId="5" fillId="0" borderId="0" xfId="0" applyFont="1" applyAlignment="1">
      <alignment horizontal="center" vertical="center" wrapText="1"/>
    </xf>
    <xf numFmtId="0" fontId="5" fillId="0" borderId="0" xfId="0" applyFont="1" applyAlignment="1">
      <alignment horizontal="center" vertical="center"/>
    </xf>
    <xf numFmtId="0" fontId="5" fillId="0" borderId="4" xfId="0" applyFont="1" applyBorder="1" applyAlignment="1">
      <alignment horizontal="center" vertical="center"/>
    </xf>
    <xf numFmtId="0" fontId="5" fillId="0" borderId="6" xfId="0" applyFont="1" applyBorder="1" applyAlignment="1">
      <alignment horizontal="center" vertical="center"/>
    </xf>
    <xf numFmtId="0" fontId="5" fillId="0" borderId="4" xfId="0" applyFont="1" applyBorder="1" applyAlignment="1">
      <alignment horizontal="center" vertical="center" wrapText="1"/>
    </xf>
    <xf numFmtId="0" fontId="5" fillId="0" borderId="6" xfId="0" applyFont="1" applyBorder="1" applyAlignment="1">
      <alignment horizontal="center" vertical="center" wrapText="1"/>
    </xf>
    <xf numFmtId="0" fontId="5" fillId="0" borderId="5"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5" xfId="0" applyFont="1" applyBorder="1" applyAlignment="1">
      <alignment horizontal="center" vertical="center" wrapText="1"/>
    </xf>
    <xf numFmtId="0" fontId="12" fillId="0" borderId="0" xfId="0" applyFont="1" applyAlignment="1">
      <alignment horizontal="center"/>
    </xf>
    <xf numFmtId="0" fontId="12" fillId="0" borderId="0" xfId="0" applyFont="1" applyAlignment="1">
      <alignment horizontal="center" wrapText="1"/>
    </xf>
    <xf numFmtId="0" fontId="13" fillId="0" borderId="0" xfId="0" applyFont="1" applyAlignment="1">
      <alignment horizontal="center"/>
    </xf>
    <xf numFmtId="0" fontId="11" fillId="0" borderId="14" xfId="0" applyFont="1" applyBorder="1" applyAlignment="1">
      <alignment horizontal="center" vertical="center" wrapText="1"/>
    </xf>
    <xf numFmtId="0" fontId="11" fillId="0" borderId="0" xfId="0" applyFont="1" applyAlignment="1">
      <alignment horizontal="center" vertical="center" wrapText="1"/>
    </xf>
    <xf numFmtId="0" fontId="11" fillId="0" borderId="15" xfId="0" applyFont="1" applyBorder="1" applyAlignment="1">
      <alignment horizontal="center" vertical="center" wrapText="1"/>
    </xf>
    <xf numFmtId="0" fontId="11" fillId="0" borderId="8" xfId="0" applyFont="1" applyBorder="1" applyAlignment="1">
      <alignment horizontal="center"/>
    </xf>
    <xf numFmtId="0" fontId="11" fillId="0" borderId="10" xfId="0" applyFont="1" applyBorder="1" applyAlignment="1">
      <alignment horizontal="center"/>
    </xf>
    <xf numFmtId="0" fontId="11" fillId="0" borderId="3" xfId="0" applyFont="1" applyBorder="1" applyAlignment="1">
      <alignment horizontal="center"/>
    </xf>
    <xf numFmtId="0" fontId="7" fillId="0" borderId="10" xfId="0" applyFont="1" applyBorder="1" applyAlignment="1">
      <alignment horizontal="center" vertical="center" wrapText="1"/>
    </xf>
    <xf numFmtId="0" fontId="7" fillId="0" borderId="3" xfId="0" applyFont="1" applyBorder="1" applyAlignment="1">
      <alignment horizontal="center" vertical="center" wrapText="1"/>
    </xf>
    <xf numFmtId="0" fontId="7" fillId="0" borderId="8" xfId="0" applyFont="1" applyBorder="1" applyAlignment="1">
      <alignment horizontal="center" vertical="center" wrapText="1"/>
    </xf>
    <xf numFmtId="0" fontId="7" fillId="2" borderId="8" xfId="0" applyFont="1" applyFill="1" applyBorder="1" applyAlignment="1">
      <alignment horizontal="center" vertical="center" wrapText="1"/>
    </xf>
    <xf numFmtId="0" fontId="7" fillId="2" borderId="10" xfId="0" applyFont="1" applyFill="1" applyBorder="1" applyAlignment="1">
      <alignment horizontal="center" vertical="center" wrapText="1"/>
    </xf>
    <xf numFmtId="0" fontId="7" fillId="2" borderId="3" xfId="0" applyFont="1" applyFill="1" applyBorder="1" applyAlignment="1">
      <alignment horizontal="center" vertical="center" wrapText="1"/>
    </xf>
  </cellXfs>
  <cellStyles count="3">
    <cellStyle name="Bình thường" xfId="0" builtinId="0"/>
    <cellStyle name="Dấu_phảy" xfId="1" builtinId="3"/>
    <cellStyle name="Phần_trăm"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Chủ đề của Office">
  <a:themeElements>
    <a:clrScheme name="Văn phòng">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Văn phòng">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Văn phòng">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21"/>
  <sheetViews>
    <sheetView zoomScale="70" zoomScaleNormal="70" workbookViewId="0">
      <pane xSplit="2" ySplit="9" topLeftCell="C10" activePane="bottomRight" state="frozen"/>
      <selection pane="topRight" activeCell="C1" sqref="C1"/>
      <selection pane="bottomLeft" activeCell="A10" sqref="A10"/>
      <selection pane="bottomRight" activeCell="I12" sqref="I12"/>
    </sheetView>
  </sheetViews>
  <sheetFormatPr defaultColWidth="8.88671875" defaultRowHeight="15.75" x14ac:dyDescent="0.25"/>
  <cols>
    <col min="1" max="1" width="5.109375" style="1" customWidth="1"/>
    <col min="2" max="2" width="21.44140625" style="1" customWidth="1"/>
    <col min="3" max="3" width="9.6640625" style="1" customWidth="1"/>
    <col min="4" max="6" width="9.6640625" style="60" customWidth="1"/>
    <col min="7" max="10" width="8.6640625" style="1" customWidth="1"/>
    <col min="11" max="13" width="9.77734375" style="1" customWidth="1"/>
    <col min="14" max="15" width="7.88671875" style="1" customWidth="1"/>
    <col min="16" max="16" width="10" style="1" customWidth="1"/>
    <col min="17" max="17" width="14.77734375" style="1" customWidth="1"/>
    <col min="18" max="16384" width="8.88671875" style="1"/>
  </cols>
  <sheetData>
    <row r="1" spans="1:21" ht="21" customHeight="1" x14ac:dyDescent="0.25">
      <c r="A1" s="104" t="s">
        <v>183</v>
      </c>
      <c r="B1" s="104"/>
      <c r="C1" s="104"/>
      <c r="D1" s="104"/>
      <c r="E1" s="104"/>
      <c r="F1" s="104"/>
      <c r="G1" s="104"/>
      <c r="H1" s="104"/>
      <c r="I1" s="104"/>
      <c r="J1" s="104"/>
      <c r="K1" s="104"/>
      <c r="L1" s="104"/>
      <c r="M1" s="104"/>
      <c r="N1" s="104"/>
      <c r="O1" s="104"/>
      <c r="P1" s="104"/>
      <c r="Q1" s="104"/>
    </row>
    <row r="2" spans="1:21" ht="40.9" customHeight="1" x14ac:dyDescent="0.25">
      <c r="A2" s="96" t="s">
        <v>184</v>
      </c>
      <c r="B2" s="96"/>
      <c r="C2" s="96"/>
      <c r="D2" s="96"/>
      <c r="E2" s="96"/>
      <c r="F2" s="96"/>
      <c r="G2" s="96"/>
      <c r="H2" s="96"/>
      <c r="I2" s="96"/>
      <c r="J2" s="96"/>
      <c r="K2" s="96"/>
      <c r="L2" s="96"/>
      <c r="M2" s="96"/>
      <c r="N2" s="96"/>
      <c r="O2" s="96"/>
      <c r="P2" s="96"/>
      <c r="Q2" s="96"/>
      <c r="R2" s="53"/>
    </row>
    <row r="3" spans="1:21" ht="25.15" customHeight="1" x14ac:dyDescent="0.3">
      <c r="A3" s="105" t="s">
        <v>185</v>
      </c>
      <c r="B3" s="105"/>
      <c r="C3" s="105"/>
      <c r="D3" s="105"/>
      <c r="E3" s="105"/>
      <c r="F3" s="105"/>
      <c r="G3" s="105"/>
      <c r="H3" s="105"/>
      <c r="I3" s="105"/>
      <c r="J3" s="105"/>
      <c r="K3" s="105"/>
      <c r="L3" s="105"/>
      <c r="M3" s="105"/>
      <c r="N3" s="105"/>
      <c r="O3" s="105"/>
      <c r="P3" s="105"/>
      <c r="Q3" s="105"/>
      <c r="R3" s="54"/>
    </row>
    <row r="4" spans="1:21" ht="27" customHeight="1" x14ac:dyDescent="0.25">
      <c r="A4" s="96"/>
      <c r="B4" s="97"/>
      <c r="C4" s="55"/>
      <c r="D4" s="55"/>
      <c r="E4" s="55"/>
      <c r="F4" s="55"/>
      <c r="G4" s="27"/>
      <c r="H4" s="27"/>
      <c r="I4" s="27"/>
      <c r="J4" s="106" t="s">
        <v>164</v>
      </c>
      <c r="K4" s="106"/>
      <c r="L4" s="106"/>
      <c r="M4" s="106"/>
      <c r="N4" s="106"/>
      <c r="O4" s="106"/>
      <c r="P4" s="106"/>
      <c r="Q4" s="106"/>
    </row>
    <row r="5" spans="1:21" ht="27" customHeight="1" x14ac:dyDescent="0.25">
      <c r="A5" s="107" t="s">
        <v>2</v>
      </c>
      <c r="B5" s="107" t="s">
        <v>1</v>
      </c>
      <c r="C5" s="98" t="s">
        <v>182</v>
      </c>
      <c r="D5" s="99"/>
      <c r="E5" s="99"/>
      <c r="F5" s="100"/>
      <c r="G5" s="93" t="s">
        <v>165</v>
      </c>
      <c r="H5" s="93"/>
      <c r="I5" s="93"/>
      <c r="J5" s="93"/>
      <c r="K5" s="93"/>
      <c r="L5" s="93"/>
      <c r="M5" s="93"/>
      <c r="N5" s="93"/>
      <c r="O5" s="93"/>
      <c r="P5" s="93"/>
      <c r="Q5" s="93"/>
    </row>
    <row r="6" spans="1:21" ht="34.15" customHeight="1" x14ac:dyDescent="0.25">
      <c r="A6" s="108"/>
      <c r="B6" s="108"/>
      <c r="C6" s="101"/>
      <c r="D6" s="102"/>
      <c r="E6" s="102"/>
      <c r="F6" s="103"/>
      <c r="G6" s="93" t="s">
        <v>5</v>
      </c>
      <c r="H6" s="93"/>
      <c r="I6" s="93"/>
      <c r="J6" s="93"/>
      <c r="K6" s="89" t="s">
        <v>175</v>
      </c>
      <c r="L6" s="89"/>
      <c r="M6" s="89"/>
      <c r="N6" s="89" t="s">
        <v>176</v>
      </c>
      <c r="O6" s="89"/>
      <c r="P6" s="89"/>
      <c r="Q6" s="89"/>
    </row>
    <row r="7" spans="1:21" s="2" customFormat="1" x14ac:dyDescent="0.25">
      <c r="A7" s="108"/>
      <c r="B7" s="108"/>
      <c r="C7" s="90" t="s">
        <v>166</v>
      </c>
      <c r="D7" s="90"/>
      <c r="E7" s="90"/>
      <c r="F7" s="91" t="s">
        <v>167</v>
      </c>
      <c r="G7" s="93"/>
      <c r="H7" s="93"/>
      <c r="I7" s="93"/>
      <c r="J7" s="93"/>
      <c r="K7" s="89"/>
      <c r="L7" s="89"/>
      <c r="M7" s="89"/>
      <c r="N7" s="89"/>
      <c r="O7" s="89"/>
      <c r="P7" s="89"/>
      <c r="Q7" s="89"/>
    </row>
    <row r="8" spans="1:21" s="2" customFormat="1" ht="26.25" customHeight="1" x14ac:dyDescent="0.25">
      <c r="A8" s="108"/>
      <c r="B8" s="108"/>
      <c r="C8" s="92" t="s">
        <v>5</v>
      </c>
      <c r="D8" s="91" t="s">
        <v>168</v>
      </c>
      <c r="E8" s="91" t="s">
        <v>169</v>
      </c>
      <c r="F8" s="91"/>
      <c r="G8" s="93" t="s">
        <v>5</v>
      </c>
      <c r="H8" s="94" t="s">
        <v>117</v>
      </c>
      <c r="I8" s="94"/>
      <c r="J8" s="95" t="s">
        <v>170</v>
      </c>
      <c r="K8" s="93" t="s">
        <v>5</v>
      </c>
      <c r="L8" s="94" t="s">
        <v>117</v>
      </c>
      <c r="M8" s="94"/>
      <c r="N8" s="93" t="s">
        <v>5</v>
      </c>
      <c r="O8" s="94" t="s">
        <v>117</v>
      </c>
      <c r="P8" s="94"/>
      <c r="Q8" s="95" t="s">
        <v>170</v>
      </c>
    </row>
    <row r="9" spans="1:21" s="3" customFormat="1" ht="53.25" customHeight="1" x14ac:dyDescent="0.3">
      <c r="A9" s="109"/>
      <c r="B9" s="109"/>
      <c r="C9" s="92"/>
      <c r="D9" s="91"/>
      <c r="E9" s="91"/>
      <c r="F9" s="91"/>
      <c r="G9" s="93"/>
      <c r="H9" s="63" t="s">
        <v>177</v>
      </c>
      <c r="I9" s="62" t="s">
        <v>146</v>
      </c>
      <c r="J9" s="95"/>
      <c r="K9" s="93"/>
      <c r="L9" s="63" t="s">
        <v>177</v>
      </c>
      <c r="M9" s="62" t="s">
        <v>146</v>
      </c>
      <c r="N9" s="93"/>
      <c r="O9" s="63" t="s">
        <v>178</v>
      </c>
      <c r="P9" s="62" t="s">
        <v>173</v>
      </c>
      <c r="Q9" s="95"/>
    </row>
    <row r="10" spans="1:21" s="3" customFormat="1" ht="22.15" customHeight="1" x14ac:dyDescent="0.3">
      <c r="A10" s="56">
        <v>1</v>
      </c>
      <c r="B10" s="56">
        <v>2</v>
      </c>
      <c r="C10" s="56" t="s">
        <v>171</v>
      </c>
      <c r="D10" s="56">
        <v>4</v>
      </c>
      <c r="E10" s="56">
        <v>5</v>
      </c>
      <c r="F10" s="56">
        <v>6</v>
      </c>
      <c r="G10" s="56" t="s">
        <v>172</v>
      </c>
      <c r="H10" s="56">
        <v>8</v>
      </c>
      <c r="I10" s="56">
        <v>9</v>
      </c>
      <c r="J10" s="56">
        <v>10</v>
      </c>
      <c r="K10" s="56">
        <v>11</v>
      </c>
      <c r="L10" s="56">
        <v>12</v>
      </c>
      <c r="M10" s="56">
        <v>13</v>
      </c>
      <c r="N10" s="56">
        <v>14</v>
      </c>
      <c r="O10" s="56">
        <v>15</v>
      </c>
      <c r="P10" s="56">
        <v>16</v>
      </c>
      <c r="Q10" s="56">
        <v>17</v>
      </c>
    </row>
    <row r="11" spans="1:21" s="3" customFormat="1" ht="25.9" customHeight="1" x14ac:dyDescent="0.3">
      <c r="A11" s="57" t="s">
        <v>4</v>
      </c>
      <c r="B11" s="57" t="s">
        <v>186</v>
      </c>
      <c r="C11" s="58">
        <f>C12</f>
        <v>60960</v>
      </c>
      <c r="D11" s="58">
        <f t="shared" ref="D11:Q11" si="0">D12</f>
        <v>41513</v>
      </c>
      <c r="E11" s="58">
        <f t="shared" si="0"/>
        <v>19447</v>
      </c>
      <c r="F11" s="58">
        <f t="shared" si="0"/>
        <v>6000</v>
      </c>
      <c r="G11" s="58">
        <f t="shared" si="0"/>
        <v>1542</v>
      </c>
      <c r="H11" s="58">
        <f t="shared" si="0"/>
        <v>0</v>
      </c>
      <c r="I11" s="58">
        <f t="shared" si="0"/>
        <v>1542</v>
      </c>
      <c r="J11" s="58">
        <f t="shared" si="0"/>
        <v>0</v>
      </c>
      <c r="K11" s="58">
        <f t="shared" si="0"/>
        <v>982</v>
      </c>
      <c r="L11" s="58">
        <f t="shared" si="0"/>
        <v>0</v>
      </c>
      <c r="M11" s="58">
        <f t="shared" si="0"/>
        <v>982</v>
      </c>
      <c r="N11" s="58">
        <f t="shared" si="0"/>
        <v>560</v>
      </c>
      <c r="O11" s="58">
        <f t="shared" si="0"/>
        <v>0</v>
      </c>
      <c r="P11" s="58">
        <f t="shared" si="0"/>
        <v>560</v>
      </c>
      <c r="Q11" s="58">
        <f t="shared" si="0"/>
        <v>0</v>
      </c>
    </row>
    <row r="12" spans="1:21" s="71" customFormat="1" ht="38.450000000000003" customHeight="1" x14ac:dyDescent="0.25">
      <c r="A12" s="65">
        <v>59</v>
      </c>
      <c r="B12" s="66" t="s">
        <v>0</v>
      </c>
      <c r="C12" s="67">
        <f t="shared" ref="C12" si="1">D12+E12</f>
        <v>60960</v>
      </c>
      <c r="D12" s="68">
        <v>41513</v>
      </c>
      <c r="E12" s="69">
        <v>19447</v>
      </c>
      <c r="F12" s="70">
        <v>6000</v>
      </c>
      <c r="G12" s="72">
        <f t="shared" ref="G12" si="2">H12+I12</f>
        <v>1542</v>
      </c>
      <c r="H12" s="72"/>
      <c r="I12" s="83">
        <f t="shared" ref="I12" si="3">M12+P12</f>
        <v>1542</v>
      </c>
      <c r="J12" s="72"/>
      <c r="K12" s="73">
        <f t="shared" ref="K12" si="4">L12+M12</f>
        <v>982</v>
      </c>
      <c r="L12" s="73"/>
      <c r="M12" s="73">
        <v>982</v>
      </c>
      <c r="N12" s="73">
        <f t="shared" ref="N12" si="5">O12+P12</f>
        <v>560</v>
      </c>
      <c r="O12" s="74"/>
      <c r="P12" s="75">
        <v>560</v>
      </c>
      <c r="Q12" s="74"/>
    </row>
    <row r="13" spans="1:21" ht="38.450000000000003" customHeight="1" x14ac:dyDescent="0.25"/>
    <row r="14" spans="1:21" ht="38.450000000000003" customHeight="1" x14ac:dyDescent="0.25">
      <c r="A14" s="88" t="s">
        <v>179</v>
      </c>
      <c r="B14" s="88"/>
      <c r="C14" s="88"/>
      <c r="D14" s="88"/>
      <c r="E14" s="88"/>
      <c r="F14" s="88"/>
      <c r="G14" s="88"/>
      <c r="H14" s="88"/>
      <c r="I14" s="88"/>
      <c r="J14" s="88"/>
      <c r="K14" s="88"/>
      <c r="L14" s="88"/>
      <c r="M14" s="88"/>
      <c r="N14" s="88"/>
      <c r="O14" s="88"/>
      <c r="P14" s="88"/>
      <c r="Q14" s="88"/>
      <c r="R14" s="59"/>
      <c r="S14" s="59"/>
      <c r="T14" s="59"/>
      <c r="U14" s="59"/>
    </row>
    <row r="15" spans="1:21" ht="38.450000000000003" customHeight="1" x14ac:dyDescent="0.25"/>
    <row r="16" spans="1:21" ht="38.450000000000003" customHeight="1" x14ac:dyDescent="0.25"/>
    <row r="17" ht="38.450000000000003" customHeight="1" x14ac:dyDescent="0.25"/>
    <row r="18" ht="38.450000000000003" customHeight="1" x14ac:dyDescent="0.25"/>
    <row r="19" ht="38.450000000000003" customHeight="1" x14ac:dyDescent="0.25"/>
    <row r="20" ht="38.450000000000003" customHeight="1" x14ac:dyDescent="0.25"/>
    <row r="21" ht="38.450000000000003" customHeight="1" x14ac:dyDescent="0.25"/>
  </sheetData>
  <mergeCells count="26">
    <mergeCell ref="A4:B4"/>
    <mergeCell ref="C5:F6"/>
    <mergeCell ref="A1:Q1"/>
    <mergeCell ref="A2:Q2"/>
    <mergeCell ref="A3:Q3"/>
    <mergeCell ref="J4:Q4"/>
    <mergeCell ref="A5:A9"/>
    <mergeCell ref="B5:B9"/>
    <mergeCell ref="G5:Q5"/>
    <mergeCell ref="G6:J7"/>
    <mergeCell ref="K6:M7"/>
    <mergeCell ref="A14:Q14"/>
    <mergeCell ref="N6:Q7"/>
    <mergeCell ref="C7:E7"/>
    <mergeCell ref="F7:F9"/>
    <mergeCell ref="C8:C9"/>
    <mergeCell ref="D8:D9"/>
    <mergeCell ref="E8:E9"/>
    <mergeCell ref="G8:G9"/>
    <mergeCell ref="H8:I8"/>
    <mergeCell ref="J8:J9"/>
    <mergeCell ref="K8:K9"/>
    <mergeCell ref="L8:M8"/>
    <mergeCell ref="N8:N9"/>
    <mergeCell ref="O8:P8"/>
    <mergeCell ref="Q8:Q9"/>
  </mergeCells>
  <pageMargins left="0.70866141732283472" right="0.15748031496062992" top="0.59055118110236227" bottom="0.55118110236220474" header="0.31496062992125984" footer="0.31496062992125984"/>
  <pageSetup paperSize="9" scale="64" fitToHeight="0" orientation="landscape" r:id="rId1"/>
  <headerFooter differentFirst="1">
    <oddHeader>&amp;C&amp;P</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
  <sheetViews>
    <sheetView tabSelected="1" zoomScale="70" zoomScaleNormal="70" workbookViewId="0">
      <selection activeCell="P8" sqref="P8"/>
    </sheetView>
  </sheetViews>
  <sheetFormatPr defaultRowHeight="18.75" x14ac:dyDescent="0.3"/>
  <cols>
    <col min="1" max="1" width="3.6640625" customWidth="1"/>
    <col min="2" max="2" width="38.109375" customWidth="1"/>
    <col min="3" max="5" width="7.44140625" hidden="1" customWidth="1"/>
    <col min="6" max="6" width="15.5546875" bestFit="1" customWidth="1"/>
    <col min="7" max="7" width="13.44140625" customWidth="1"/>
    <col min="8" max="8" width="13.5546875" customWidth="1"/>
    <col min="9" max="9" width="14.109375" customWidth="1"/>
    <col min="10" max="10" width="15.5546875" customWidth="1"/>
    <col min="11" max="11" width="13.6640625" bestFit="1" customWidth="1"/>
    <col min="12" max="12" width="13.6640625" customWidth="1"/>
    <col min="13" max="13" width="14.6640625" customWidth="1"/>
    <col min="14" max="14" width="13" customWidth="1"/>
  </cols>
  <sheetData>
    <row r="1" spans="1:16" x14ac:dyDescent="0.3">
      <c r="M1" t="s">
        <v>197</v>
      </c>
    </row>
    <row r="2" spans="1:16" ht="92.45" customHeight="1" x14ac:dyDescent="0.3">
      <c r="A2" s="114" t="s">
        <v>196</v>
      </c>
      <c r="B2" s="114"/>
      <c r="C2" s="114"/>
      <c r="D2" s="114"/>
      <c r="E2" s="114"/>
      <c r="F2" s="114"/>
      <c r="G2" s="114"/>
      <c r="H2" s="114"/>
      <c r="I2" s="114"/>
      <c r="J2" s="114"/>
      <c r="K2" s="114"/>
      <c r="L2" s="114"/>
      <c r="M2" s="114"/>
      <c r="N2" s="114"/>
    </row>
    <row r="3" spans="1:16" ht="27" customHeight="1" x14ac:dyDescent="0.3">
      <c r="A3" s="113" t="s">
        <v>198</v>
      </c>
      <c r="B3" s="113"/>
      <c r="C3" s="113"/>
      <c r="D3" s="113"/>
      <c r="E3" s="113"/>
      <c r="F3" s="113"/>
      <c r="G3" s="113"/>
      <c r="H3" s="113"/>
      <c r="I3" s="113"/>
      <c r="J3" s="113"/>
      <c r="K3" s="113"/>
      <c r="L3" s="113"/>
      <c r="M3" s="113"/>
      <c r="N3" s="113"/>
    </row>
    <row r="4" spans="1:16" x14ac:dyDescent="0.3">
      <c r="J4" s="112" t="s">
        <v>193</v>
      </c>
      <c r="K4" s="112"/>
      <c r="L4" s="112"/>
      <c r="M4" s="112"/>
      <c r="N4" s="112"/>
    </row>
    <row r="5" spans="1:16" ht="20.25" customHeight="1" x14ac:dyDescent="0.3">
      <c r="A5" s="115" t="s">
        <v>2</v>
      </c>
      <c r="B5" s="115" t="s">
        <v>100</v>
      </c>
      <c r="C5" s="118" t="s">
        <v>180</v>
      </c>
      <c r="D5" s="119"/>
      <c r="E5" s="120"/>
      <c r="F5" s="118" t="s">
        <v>174</v>
      </c>
      <c r="G5" s="119"/>
      <c r="H5" s="119"/>
      <c r="I5" s="120"/>
      <c r="J5" s="110" t="s">
        <v>119</v>
      </c>
      <c r="K5" s="110"/>
      <c r="L5" s="110"/>
      <c r="M5" s="110"/>
      <c r="N5" s="111" t="s">
        <v>192</v>
      </c>
    </row>
    <row r="6" spans="1:16" ht="34.15" customHeight="1" x14ac:dyDescent="0.3">
      <c r="A6" s="116"/>
      <c r="B6" s="116"/>
      <c r="C6" s="121"/>
      <c r="D6" s="122"/>
      <c r="E6" s="123"/>
      <c r="F6" s="121"/>
      <c r="G6" s="122"/>
      <c r="H6" s="122"/>
      <c r="I6" s="123"/>
      <c r="J6" s="124" t="s">
        <v>130</v>
      </c>
      <c r="K6" s="124"/>
      <c r="L6" s="124"/>
      <c r="M6" s="76"/>
      <c r="N6" s="111"/>
    </row>
    <row r="7" spans="1:16" ht="46.9" customHeight="1" x14ac:dyDescent="0.3">
      <c r="A7" s="117"/>
      <c r="B7" s="117"/>
      <c r="C7" s="61" t="s">
        <v>5</v>
      </c>
      <c r="D7" s="61" t="s">
        <v>107</v>
      </c>
      <c r="E7" s="61" t="s">
        <v>108</v>
      </c>
      <c r="F7" s="61" t="s">
        <v>5</v>
      </c>
      <c r="G7" s="61" t="s">
        <v>107</v>
      </c>
      <c r="H7" s="61" t="s">
        <v>188</v>
      </c>
      <c r="I7" s="61" t="s">
        <v>189</v>
      </c>
      <c r="J7" s="61" t="s">
        <v>5</v>
      </c>
      <c r="K7" s="61" t="s">
        <v>107</v>
      </c>
      <c r="L7" s="61" t="s">
        <v>188</v>
      </c>
      <c r="M7" s="61" t="s">
        <v>189</v>
      </c>
      <c r="N7" s="78"/>
    </row>
    <row r="8" spans="1:16" ht="30" customHeight="1" x14ac:dyDescent="0.3">
      <c r="A8" s="33"/>
      <c r="B8" s="80" t="s">
        <v>3</v>
      </c>
      <c r="C8" s="35">
        <f t="shared" ref="C8:K8" si="0">SUM(C9:C9)</f>
        <v>0</v>
      </c>
      <c r="D8" s="35">
        <f t="shared" si="0"/>
        <v>0</v>
      </c>
      <c r="E8" s="35">
        <f t="shared" si="0"/>
        <v>0</v>
      </c>
      <c r="F8" s="81">
        <f t="shared" si="0"/>
        <v>100000000</v>
      </c>
      <c r="G8" s="81">
        <f t="shared" si="0"/>
        <v>80000000</v>
      </c>
      <c r="H8" s="81">
        <f t="shared" si="0"/>
        <v>0</v>
      </c>
      <c r="I8" s="81">
        <f t="shared" si="0"/>
        <v>20000000</v>
      </c>
      <c r="J8" s="81">
        <f t="shared" si="0"/>
        <v>100000000</v>
      </c>
      <c r="K8" s="81">
        <f t="shared" si="0"/>
        <v>80000000</v>
      </c>
      <c r="L8" s="81">
        <f>SUM(L9:L9)</f>
        <v>0</v>
      </c>
      <c r="M8" s="81">
        <f>SUM(M9:M9)</f>
        <v>20000000</v>
      </c>
      <c r="N8" s="78"/>
      <c r="P8" s="86"/>
    </row>
    <row r="9" spans="1:16" s="25" customFormat="1" ht="36" customHeight="1" x14ac:dyDescent="0.3">
      <c r="A9" s="36">
        <v>1</v>
      </c>
      <c r="B9" s="33" t="s">
        <v>187</v>
      </c>
      <c r="C9" s="35"/>
      <c r="D9" s="37"/>
      <c r="E9" s="37"/>
      <c r="F9" s="82">
        <f>G9+H9+I9</f>
        <v>100000000</v>
      </c>
      <c r="G9" s="82">
        <v>80000000</v>
      </c>
      <c r="H9" s="82"/>
      <c r="I9" s="82">
        <v>20000000</v>
      </c>
      <c r="J9" s="82">
        <f>K9+L9+M9</f>
        <v>100000000</v>
      </c>
      <c r="K9" s="82">
        <v>80000000</v>
      </c>
      <c r="L9" s="82"/>
      <c r="M9" s="82">
        <v>20000000</v>
      </c>
      <c r="N9" s="79"/>
      <c r="P9" s="87"/>
    </row>
    <row r="10" spans="1:16" s="22" customFormat="1" ht="36" customHeight="1" x14ac:dyDescent="0.2">
      <c r="A10" s="43" t="s">
        <v>190</v>
      </c>
      <c r="B10" s="77" t="s">
        <v>191</v>
      </c>
      <c r="C10" s="37"/>
      <c r="D10" s="37"/>
      <c r="E10" s="37"/>
      <c r="F10" s="82">
        <f>F9</f>
        <v>100000000</v>
      </c>
      <c r="G10" s="82">
        <f t="shared" ref="G10:N10" si="1">G9</f>
        <v>80000000</v>
      </c>
      <c r="H10" s="82">
        <f t="shared" si="1"/>
        <v>0</v>
      </c>
      <c r="I10" s="82">
        <f t="shared" si="1"/>
        <v>20000000</v>
      </c>
      <c r="J10" s="82">
        <f t="shared" si="1"/>
        <v>100000000</v>
      </c>
      <c r="K10" s="82">
        <f t="shared" si="1"/>
        <v>80000000</v>
      </c>
      <c r="L10" s="82">
        <f t="shared" si="1"/>
        <v>0</v>
      </c>
      <c r="M10" s="82">
        <f t="shared" si="1"/>
        <v>20000000</v>
      </c>
      <c r="N10" s="82">
        <f t="shared" si="1"/>
        <v>0</v>
      </c>
    </row>
    <row r="11" spans="1:16" ht="36" customHeight="1" x14ac:dyDescent="0.3">
      <c r="A11" s="30"/>
      <c r="B11" s="51"/>
      <c r="C11" s="51"/>
      <c r="D11" s="51"/>
      <c r="E11" s="51"/>
    </row>
    <row r="12" spans="1:16" ht="36" customHeight="1" x14ac:dyDescent="0.3">
      <c r="A12" s="30"/>
      <c r="B12" s="64" t="s">
        <v>139</v>
      </c>
    </row>
    <row r="13" spans="1:16" ht="25.9" customHeight="1" x14ac:dyDescent="0.3">
      <c r="A13" s="30"/>
      <c r="B13" s="64" t="s">
        <v>181</v>
      </c>
    </row>
    <row r="14" spans="1:16" s="85" customFormat="1" ht="36" customHeight="1" x14ac:dyDescent="0.3">
      <c r="A14" s="4"/>
      <c r="B14" s="84" t="s">
        <v>194</v>
      </c>
    </row>
    <row r="15" spans="1:16" ht="20.45" customHeight="1" x14ac:dyDescent="0.3">
      <c r="B15" t="s">
        <v>195</v>
      </c>
    </row>
  </sheetData>
  <mergeCells count="10">
    <mergeCell ref="J5:M5"/>
    <mergeCell ref="N5:N6"/>
    <mergeCell ref="J4:N4"/>
    <mergeCell ref="A3:N3"/>
    <mergeCell ref="A2:N2"/>
    <mergeCell ref="A5:A7"/>
    <mergeCell ref="B5:B7"/>
    <mergeCell ref="C5:E6"/>
    <mergeCell ref="F5:I6"/>
    <mergeCell ref="J6:L6"/>
  </mergeCells>
  <pageMargins left="0.56999999999999995" right="0" top="0.83" bottom="0.74803149606299202" header="0.31496062992126" footer="0.31496062992126"/>
  <pageSetup paperSize="9" scale="65"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86"/>
  <sheetViews>
    <sheetView zoomScale="85" zoomScaleNormal="85" workbookViewId="0">
      <pane xSplit="2" ySplit="7" topLeftCell="C8" activePane="bottomRight" state="frozen"/>
      <selection activeCell="Q7" sqref="Q7:R7"/>
      <selection pane="topRight" activeCell="Q7" sqref="Q7:R7"/>
      <selection pane="bottomLeft" activeCell="Q7" sqref="Q7:R7"/>
      <selection pane="bottomRight" activeCell="G5" sqref="G5:H5"/>
    </sheetView>
  </sheetViews>
  <sheetFormatPr defaultColWidth="8.88671875" defaultRowHeight="15.75" x14ac:dyDescent="0.25"/>
  <cols>
    <col min="1" max="1" width="3.6640625" style="1" customWidth="1"/>
    <col min="2" max="2" width="14.5546875" style="1" customWidth="1"/>
    <col min="3" max="3" width="9.33203125" style="1" customWidth="1"/>
    <col min="4" max="4" width="5.21875" style="1" customWidth="1"/>
    <col min="5" max="5" width="5.6640625" style="17" customWidth="1"/>
    <col min="6" max="6" width="4.77734375" style="1" customWidth="1"/>
    <col min="7" max="7" width="6.33203125" style="1" customWidth="1"/>
    <col min="8" max="8" width="4.77734375" style="1" customWidth="1"/>
    <col min="9" max="9" width="7.6640625" style="1" customWidth="1"/>
    <col min="10" max="10" width="4.77734375" style="1" customWidth="1"/>
    <col min="11" max="11" width="8.33203125" style="1" customWidth="1"/>
    <col min="12" max="12" width="6.88671875" style="1" customWidth="1"/>
    <col min="13" max="13" width="9.77734375" style="1" customWidth="1"/>
    <col min="14" max="14" width="9.109375" style="1" customWidth="1"/>
    <col min="15" max="15" width="8.5546875" style="1" customWidth="1"/>
    <col min="16" max="16" width="9" style="1" customWidth="1"/>
    <col min="17" max="17" width="8.109375" style="1" customWidth="1"/>
    <col min="18" max="18" width="7.88671875" style="1" customWidth="1"/>
    <col min="19" max="16384" width="8.88671875" style="1"/>
  </cols>
  <sheetData>
    <row r="1" spans="1:18" ht="21.75" customHeight="1" x14ac:dyDescent="0.25">
      <c r="A1" s="97" t="s">
        <v>99</v>
      </c>
      <c r="B1" s="97"/>
      <c r="C1" s="97"/>
      <c r="D1" s="97"/>
      <c r="E1" s="97"/>
      <c r="F1" s="97"/>
      <c r="G1" s="97"/>
      <c r="H1" s="97"/>
      <c r="I1" s="97"/>
      <c r="J1" s="97"/>
      <c r="K1" s="97"/>
      <c r="L1" s="97"/>
      <c r="M1" s="97"/>
      <c r="N1" s="97"/>
      <c r="O1" s="97"/>
      <c r="P1" s="97"/>
      <c r="Q1" s="97"/>
      <c r="R1" s="97"/>
    </row>
    <row r="2" spans="1:18" ht="69" customHeight="1" x14ac:dyDescent="0.25">
      <c r="A2" s="135" t="s">
        <v>118</v>
      </c>
      <c r="B2" s="135"/>
      <c r="C2" s="135"/>
      <c r="D2" s="135"/>
      <c r="E2" s="135"/>
      <c r="F2" s="135"/>
      <c r="G2" s="135"/>
      <c r="H2" s="135"/>
      <c r="I2" s="135"/>
      <c r="J2" s="135"/>
      <c r="K2" s="135"/>
      <c r="L2" s="135"/>
      <c r="M2" s="135"/>
      <c r="N2" s="135"/>
      <c r="O2" s="135"/>
      <c r="P2" s="135"/>
      <c r="Q2" s="135"/>
      <c r="R2" s="135"/>
    </row>
    <row r="3" spans="1:18" ht="26.25" customHeight="1" x14ac:dyDescent="0.25">
      <c r="A3" s="105" t="e">
        <f>#REF!</f>
        <v>#REF!</v>
      </c>
      <c r="B3" s="105"/>
      <c r="C3" s="105"/>
      <c r="D3" s="105"/>
      <c r="E3" s="105"/>
      <c r="F3" s="105"/>
      <c r="G3" s="105"/>
      <c r="H3" s="105"/>
      <c r="I3" s="105"/>
      <c r="J3" s="105"/>
      <c r="K3" s="105"/>
      <c r="L3" s="105"/>
      <c r="M3" s="105"/>
      <c r="N3" s="105"/>
      <c r="O3" s="105"/>
      <c r="P3" s="105"/>
      <c r="Q3" s="105"/>
      <c r="R3" s="105"/>
    </row>
    <row r="4" spans="1:18" ht="21" customHeight="1" x14ac:dyDescent="0.25">
      <c r="A4" s="136"/>
      <c r="B4" s="137"/>
      <c r="C4" s="4"/>
      <c r="D4" s="4"/>
      <c r="E4" s="14"/>
      <c r="F4" s="4"/>
      <c r="G4" s="4"/>
      <c r="H4" s="4"/>
      <c r="I4" s="4"/>
      <c r="J4" s="4"/>
      <c r="K4" s="4"/>
      <c r="L4" s="4"/>
      <c r="M4" s="4"/>
      <c r="N4" s="4"/>
      <c r="O4" s="4"/>
      <c r="P4" s="4"/>
      <c r="Q4" s="19" t="s">
        <v>8</v>
      </c>
      <c r="R4" s="4"/>
    </row>
    <row r="5" spans="1:18" ht="49.5" customHeight="1" x14ac:dyDescent="0.25">
      <c r="A5" s="138" t="s">
        <v>2</v>
      </c>
      <c r="B5" s="138" t="s">
        <v>1</v>
      </c>
      <c r="C5" s="127" t="s">
        <v>97</v>
      </c>
      <c r="D5" s="127"/>
      <c r="E5" s="127" t="s">
        <v>25</v>
      </c>
      <c r="F5" s="127"/>
      <c r="G5" s="127" t="s">
        <v>26</v>
      </c>
      <c r="H5" s="127"/>
      <c r="I5" s="127" t="s">
        <v>12</v>
      </c>
      <c r="J5" s="127"/>
      <c r="K5" s="138" t="s">
        <v>22</v>
      </c>
      <c r="L5" s="140" t="s">
        <v>24</v>
      </c>
      <c r="M5" s="132" t="s">
        <v>98</v>
      </c>
      <c r="N5" s="133"/>
      <c r="O5" s="133"/>
      <c r="P5" s="133"/>
      <c r="Q5" s="133"/>
      <c r="R5" s="134"/>
    </row>
    <row r="6" spans="1:18" s="2" customFormat="1" ht="30" customHeight="1" x14ac:dyDescent="0.25">
      <c r="A6" s="139"/>
      <c r="B6" s="139"/>
      <c r="C6" s="125" t="s">
        <v>96</v>
      </c>
      <c r="D6" s="125" t="s">
        <v>10</v>
      </c>
      <c r="E6" s="143" t="s">
        <v>11</v>
      </c>
      <c r="F6" s="125" t="s">
        <v>10</v>
      </c>
      <c r="G6" s="125" t="s">
        <v>23</v>
      </c>
      <c r="H6" s="125" t="s">
        <v>10</v>
      </c>
      <c r="I6" s="125" t="s">
        <v>12</v>
      </c>
      <c r="J6" s="125" t="s">
        <v>10</v>
      </c>
      <c r="K6" s="139"/>
      <c r="L6" s="141"/>
      <c r="M6" s="128" t="s">
        <v>9</v>
      </c>
      <c r="N6" s="129"/>
      <c r="O6" s="130"/>
      <c r="P6" s="131" t="s">
        <v>21</v>
      </c>
      <c r="Q6" s="131"/>
      <c r="R6" s="131"/>
    </row>
    <row r="7" spans="1:18" s="3" customFormat="1" ht="49.5" customHeight="1" x14ac:dyDescent="0.3">
      <c r="A7" s="131"/>
      <c r="B7" s="131"/>
      <c r="C7" s="126"/>
      <c r="D7" s="126"/>
      <c r="E7" s="144"/>
      <c r="F7" s="126"/>
      <c r="G7" s="126"/>
      <c r="H7" s="126"/>
      <c r="I7" s="126"/>
      <c r="J7" s="126"/>
      <c r="K7" s="131"/>
      <c r="L7" s="142"/>
      <c r="M7" s="9" t="s">
        <v>5</v>
      </c>
      <c r="N7" s="9" t="s">
        <v>6</v>
      </c>
      <c r="O7" s="9" t="s">
        <v>7</v>
      </c>
      <c r="P7" s="13" t="s">
        <v>5</v>
      </c>
      <c r="Q7" s="13" t="s">
        <v>6</v>
      </c>
      <c r="R7" s="13" t="s">
        <v>7</v>
      </c>
    </row>
    <row r="8" spans="1:18" s="2" customFormat="1" ht="26.25" customHeight="1" x14ac:dyDescent="0.25">
      <c r="A8" s="5"/>
      <c r="B8" s="5" t="s">
        <v>3</v>
      </c>
      <c r="C8" s="5"/>
      <c r="D8" s="5"/>
      <c r="E8" s="15"/>
      <c r="F8" s="9"/>
      <c r="G8" s="5"/>
      <c r="H8" s="5"/>
      <c r="I8" s="5"/>
      <c r="J8" s="5"/>
      <c r="K8" s="5">
        <f>SUM(K9:K85)</f>
        <v>1950</v>
      </c>
      <c r="L8" s="5"/>
      <c r="M8" s="6" t="e">
        <f>SUM(N8:O8)</f>
        <v>#REF!</v>
      </c>
      <c r="N8" s="6" t="e">
        <f>SUM(N9:N85)</f>
        <v>#REF!</v>
      </c>
      <c r="O8" s="6" t="e">
        <f>SUM(O9:O85)</f>
        <v>#REF!</v>
      </c>
      <c r="P8" s="6" t="e">
        <f>SUM(P9:P85)</f>
        <v>#REF!</v>
      </c>
      <c r="Q8" s="6" t="e">
        <f>SUM(Q9:Q85)</f>
        <v>#REF!</v>
      </c>
      <c r="R8" s="6" t="e">
        <f>SUM(R9:R85)</f>
        <v>#REF!</v>
      </c>
    </row>
    <row r="9" spans="1:18" ht="22.5" customHeight="1" x14ac:dyDescent="0.25">
      <c r="A9" s="7">
        <v>1</v>
      </c>
      <c r="B9" s="8" t="s">
        <v>87</v>
      </c>
      <c r="C9" s="9">
        <v>91</v>
      </c>
      <c r="D9" s="9">
        <v>20</v>
      </c>
      <c r="E9" s="16">
        <v>16</v>
      </c>
      <c r="F9" s="9">
        <v>0</v>
      </c>
      <c r="G9" s="9">
        <v>97.13</v>
      </c>
      <c r="H9" s="10" t="s">
        <v>16</v>
      </c>
      <c r="I9" s="9">
        <v>45.63</v>
      </c>
      <c r="J9" s="10" t="s">
        <v>15</v>
      </c>
      <c r="K9" s="9">
        <f t="shared" ref="K9:K40" si="0">D9+F9+H9+J9</f>
        <v>11</v>
      </c>
      <c r="L9" s="11">
        <f>K9/100</f>
        <v>0.11</v>
      </c>
      <c r="M9" s="6" t="e">
        <f t="shared" ref="M9:M40" si="1">N9+O9</f>
        <v>#REF!</v>
      </c>
      <c r="N9" s="12" t="e">
        <f>#REF!</f>
        <v>#REF!</v>
      </c>
      <c r="O9" s="12" t="e">
        <f>#REF!</f>
        <v>#REF!</v>
      </c>
      <c r="P9" s="12" t="e">
        <f>L9*M9</f>
        <v>#REF!</v>
      </c>
      <c r="Q9" s="12" t="e">
        <f>L9*N9</f>
        <v>#REF!</v>
      </c>
      <c r="R9" s="12" t="e">
        <f t="shared" ref="R9:R72" si="2">L9*O9</f>
        <v>#REF!</v>
      </c>
    </row>
    <row r="10" spans="1:18" ht="22.5" customHeight="1" x14ac:dyDescent="0.25">
      <c r="A10" s="7">
        <v>2</v>
      </c>
      <c r="B10" s="8" t="s">
        <v>90</v>
      </c>
      <c r="C10" s="9">
        <v>99</v>
      </c>
      <c r="D10" s="9">
        <v>20</v>
      </c>
      <c r="E10" s="16">
        <v>13</v>
      </c>
      <c r="F10" s="9">
        <v>0</v>
      </c>
      <c r="G10" s="9">
        <v>99.48</v>
      </c>
      <c r="H10" s="10" t="s">
        <v>16</v>
      </c>
      <c r="I10" s="9">
        <v>60.55</v>
      </c>
      <c r="J10" s="10" t="s">
        <v>16</v>
      </c>
      <c r="K10" s="9">
        <f t="shared" si="0"/>
        <v>10</v>
      </c>
      <c r="L10" s="11">
        <f t="shared" ref="L10:L73" si="3">K10/100</f>
        <v>0.1</v>
      </c>
      <c r="M10" s="6" t="e">
        <f t="shared" si="1"/>
        <v>#REF!</v>
      </c>
      <c r="N10" s="12" t="e">
        <f>#REF!</f>
        <v>#REF!</v>
      </c>
      <c r="O10" s="12" t="e">
        <f>#REF!</f>
        <v>#REF!</v>
      </c>
      <c r="P10" s="12" t="e">
        <f t="shared" ref="P10:P40" si="4">L10*M10</f>
        <v>#REF!</v>
      </c>
      <c r="Q10" s="12" t="e">
        <f t="shared" ref="Q10:Q73" si="5">L10*N10</f>
        <v>#REF!</v>
      </c>
      <c r="R10" s="12" t="e">
        <f t="shared" si="2"/>
        <v>#REF!</v>
      </c>
    </row>
    <row r="11" spans="1:18" ht="22.5" customHeight="1" x14ac:dyDescent="0.25">
      <c r="A11" s="7">
        <v>3</v>
      </c>
      <c r="B11" s="8" t="s">
        <v>89</v>
      </c>
      <c r="C11" s="9">
        <v>98</v>
      </c>
      <c r="D11" s="9">
        <v>20</v>
      </c>
      <c r="E11" s="16">
        <v>12</v>
      </c>
      <c r="F11" s="9">
        <v>0</v>
      </c>
      <c r="G11" s="9">
        <v>99.3</v>
      </c>
      <c r="H11" s="10" t="s">
        <v>16</v>
      </c>
      <c r="I11" s="9">
        <v>59.97</v>
      </c>
      <c r="J11" s="10" t="s">
        <v>16</v>
      </c>
      <c r="K11" s="9">
        <f t="shared" si="0"/>
        <v>10</v>
      </c>
      <c r="L11" s="11">
        <f t="shared" si="3"/>
        <v>0.1</v>
      </c>
      <c r="M11" s="6" t="e">
        <f t="shared" si="1"/>
        <v>#REF!</v>
      </c>
      <c r="N11" s="12" t="e">
        <f>#REF!</f>
        <v>#REF!</v>
      </c>
      <c r="O11" s="12" t="e">
        <f>#REF!</f>
        <v>#REF!</v>
      </c>
      <c r="P11" s="12" t="e">
        <f t="shared" si="4"/>
        <v>#REF!</v>
      </c>
      <c r="Q11" s="12" t="e">
        <f t="shared" si="5"/>
        <v>#REF!</v>
      </c>
      <c r="R11" s="12" t="e">
        <f t="shared" si="2"/>
        <v>#REF!</v>
      </c>
    </row>
    <row r="12" spans="1:18" ht="22.5" customHeight="1" x14ac:dyDescent="0.25">
      <c r="A12" s="7">
        <v>4</v>
      </c>
      <c r="B12" s="8" t="s">
        <v>77</v>
      </c>
      <c r="C12" s="9">
        <v>96</v>
      </c>
      <c r="D12" s="9">
        <v>20</v>
      </c>
      <c r="E12" s="16">
        <v>15</v>
      </c>
      <c r="F12" s="9">
        <v>0</v>
      </c>
      <c r="G12" s="9">
        <v>93.55</v>
      </c>
      <c r="H12" s="10" t="s">
        <v>16</v>
      </c>
      <c r="I12" s="9">
        <v>32.549999999999997</v>
      </c>
      <c r="J12" s="10" t="s">
        <v>18</v>
      </c>
      <c r="K12" s="9">
        <f t="shared" si="0"/>
        <v>12</v>
      </c>
      <c r="L12" s="11">
        <f t="shared" si="3"/>
        <v>0.12</v>
      </c>
      <c r="M12" s="6" t="e">
        <f t="shared" si="1"/>
        <v>#REF!</v>
      </c>
      <c r="N12" s="12" t="e">
        <f>#REF!</f>
        <v>#REF!</v>
      </c>
      <c r="O12" s="12" t="e">
        <f>#REF!</f>
        <v>#REF!</v>
      </c>
      <c r="P12" s="12" t="e">
        <f t="shared" si="4"/>
        <v>#REF!</v>
      </c>
      <c r="Q12" s="12" t="e">
        <f t="shared" si="5"/>
        <v>#REF!</v>
      </c>
      <c r="R12" s="12" t="e">
        <f t="shared" si="2"/>
        <v>#REF!</v>
      </c>
    </row>
    <row r="13" spans="1:18" ht="22.5" customHeight="1" x14ac:dyDescent="0.25">
      <c r="A13" s="7">
        <v>5</v>
      </c>
      <c r="B13" s="8" t="s">
        <v>85</v>
      </c>
      <c r="C13" s="9">
        <v>96</v>
      </c>
      <c r="D13" s="9">
        <v>20</v>
      </c>
      <c r="E13" s="16">
        <v>12</v>
      </c>
      <c r="F13" s="9">
        <v>0</v>
      </c>
      <c r="G13" s="9">
        <v>95.5</v>
      </c>
      <c r="H13" s="10" t="s">
        <v>16</v>
      </c>
      <c r="I13" s="9">
        <v>40.54</v>
      </c>
      <c r="J13" s="10" t="s">
        <v>15</v>
      </c>
      <c r="K13" s="9">
        <f t="shared" si="0"/>
        <v>11</v>
      </c>
      <c r="L13" s="11">
        <f t="shared" si="3"/>
        <v>0.11</v>
      </c>
      <c r="M13" s="6" t="e">
        <f t="shared" si="1"/>
        <v>#REF!</v>
      </c>
      <c r="N13" s="12" t="e">
        <f>#REF!</f>
        <v>#REF!</v>
      </c>
      <c r="O13" s="12" t="e">
        <f>#REF!</f>
        <v>#REF!</v>
      </c>
      <c r="P13" s="12" t="e">
        <f t="shared" si="4"/>
        <v>#REF!</v>
      </c>
      <c r="Q13" s="12" t="e">
        <f t="shared" si="5"/>
        <v>#REF!</v>
      </c>
      <c r="R13" s="12" t="e">
        <f t="shared" si="2"/>
        <v>#REF!</v>
      </c>
    </row>
    <row r="14" spans="1:18" ht="22.5" customHeight="1" x14ac:dyDescent="0.25">
      <c r="A14" s="7">
        <v>6</v>
      </c>
      <c r="B14" s="8" t="s">
        <v>95</v>
      </c>
      <c r="C14" s="9">
        <v>89</v>
      </c>
      <c r="D14" s="9">
        <v>20</v>
      </c>
      <c r="E14" s="16">
        <v>11</v>
      </c>
      <c r="F14" s="9">
        <v>0</v>
      </c>
      <c r="G14" s="9">
        <v>89.99</v>
      </c>
      <c r="H14" s="10" t="s">
        <v>16</v>
      </c>
      <c r="I14" s="9">
        <v>45.27</v>
      </c>
      <c r="J14" s="10" t="s">
        <v>15</v>
      </c>
      <c r="K14" s="9">
        <f t="shared" si="0"/>
        <v>11</v>
      </c>
      <c r="L14" s="11">
        <f t="shared" si="3"/>
        <v>0.11</v>
      </c>
      <c r="M14" s="6" t="e">
        <f t="shared" si="1"/>
        <v>#REF!</v>
      </c>
      <c r="N14" s="12" t="e">
        <f>#REF!</f>
        <v>#REF!</v>
      </c>
      <c r="O14" s="12" t="e">
        <f>#REF!</f>
        <v>#REF!</v>
      </c>
      <c r="P14" s="12" t="e">
        <f t="shared" si="4"/>
        <v>#REF!</v>
      </c>
      <c r="Q14" s="12" t="e">
        <f t="shared" si="5"/>
        <v>#REF!</v>
      </c>
      <c r="R14" s="12" t="e">
        <f t="shared" si="2"/>
        <v>#REF!</v>
      </c>
    </row>
    <row r="15" spans="1:18" ht="22.5" customHeight="1" x14ac:dyDescent="0.25">
      <c r="A15" s="7">
        <v>7</v>
      </c>
      <c r="B15" s="8" t="s">
        <v>81</v>
      </c>
      <c r="C15" s="9">
        <v>96</v>
      </c>
      <c r="D15" s="9">
        <v>20</v>
      </c>
      <c r="E15" s="16">
        <v>9</v>
      </c>
      <c r="F15" s="9">
        <v>0</v>
      </c>
      <c r="G15" s="9">
        <v>98.11</v>
      </c>
      <c r="H15" s="10" t="s">
        <v>16</v>
      </c>
      <c r="I15" s="9">
        <v>39.56</v>
      </c>
      <c r="J15" s="10" t="s">
        <v>18</v>
      </c>
      <c r="K15" s="9">
        <f t="shared" si="0"/>
        <v>12</v>
      </c>
      <c r="L15" s="11">
        <f t="shared" si="3"/>
        <v>0.12</v>
      </c>
      <c r="M15" s="6" t="e">
        <f t="shared" si="1"/>
        <v>#REF!</v>
      </c>
      <c r="N15" s="12" t="e">
        <f>#REF!</f>
        <v>#REF!</v>
      </c>
      <c r="O15" s="12" t="e">
        <f>#REF!</f>
        <v>#REF!</v>
      </c>
      <c r="P15" s="12" t="e">
        <f t="shared" si="4"/>
        <v>#REF!</v>
      </c>
      <c r="Q15" s="12" t="e">
        <f t="shared" si="5"/>
        <v>#REF!</v>
      </c>
      <c r="R15" s="12" t="e">
        <f t="shared" si="2"/>
        <v>#REF!</v>
      </c>
    </row>
    <row r="16" spans="1:18" ht="22.5" customHeight="1" x14ac:dyDescent="0.25">
      <c r="A16" s="7">
        <v>8</v>
      </c>
      <c r="B16" s="8" t="s">
        <v>88</v>
      </c>
      <c r="C16" s="9">
        <v>86</v>
      </c>
      <c r="D16" s="9">
        <v>20</v>
      </c>
      <c r="E16" s="16">
        <v>13</v>
      </c>
      <c r="F16" s="9">
        <v>0</v>
      </c>
      <c r="G16" s="9">
        <v>97.09</v>
      </c>
      <c r="H16" s="10" t="s">
        <v>16</v>
      </c>
      <c r="I16" s="9">
        <v>44.4</v>
      </c>
      <c r="J16" s="10" t="s">
        <v>15</v>
      </c>
      <c r="K16" s="9">
        <f t="shared" si="0"/>
        <v>11</v>
      </c>
      <c r="L16" s="11">
        <f t="shared" si="3"/>
        <v>0.11</v>
      </c>
      <c r="M16" s="6" t="e">
        <f t="shared" si="1"/>
        <v>#REF!</v>
      </c>
      <c r="N16" s="12" t="e">
        <f>#REF!</f>
        <v>#REF!</v>
      </c>
      <c r="O16" s="12" t="e">
        <f>#REF!</f>
        <v>#REF!</v>
      </c>
      <c r="P16" s="12" t="e">
        <f t="shared" si="4"/>
        <v>#REF!</v>
      </c>
      <c r="Q16" s="12" t="e">
        <f t="shared" si="5"/>
        <v>#REF!</v>
      </c>
      <c r="R16" s="12" t="e">
        <f t="shared" si="2"/>
        <v>#REF!</v>
      </c>
    </row>
    <row r="17" spans="1:18" ht="22.5" customHeight="1" x14ac:dyDescent="0.25">
      <c r="A17" s="7">
        <v>9</v>
      </c>
      <c r="B17" s="8" t="s">
        <v>94</v>
      </c>
      <c r="C17" s="9">
        <v>98</v>
      </c>
      <c r="D17" s="9">
        <v>20</v>
      </c>
      <c r="E17" s="16">
        <v>9</v>
      </c>
      <c r="F17" s="9">
        <v>0</v>
      </c>
      <c r="G17" s="9">
        <v>95.77</v>
      </c>
      <c r="H17" s="10" t="s">
        <v>16</v>
      </c>
      <c r="I17" s="9">
        <v>62.55</v>
      </c>
      <c r="J17" s="10" t="s">
        <v>16</v>
      </c>
      <c r="K17" s="9">
        <f t="shared" si="0"/>
        <v>10</v>
      </c>
      <c r="L17" s="11">
        <f t="shared" si="3"/>
        <v>0.1</v>
      </c>
      <c r="M17" s="6" t="e">
        <f t="shared" si="1"/>
        <v>#REF!</v>
      </c>
      <c r="N17" s="12" t="e">
        <f>#REF!</f>
        <v>#REF!</v>
      </c>
      <c r="O17" s="12" t="e">
        <f>#REF!</f>
        <v>#REF!</v>
      </c>
      <c r="P17" s="12" t="e">
        <f t="shared" si="4"/>
        <v>#REF!</v>
      </c>
      <c r="Q17" s="12" t="e">
        <f t="shared" si="5"/>
        <v>#REF!</v>
      </c>
      <c r="R17" s="12" t="e">
        <f t="shared" si="2"/>
        <v>#REF!</v>
      </c>
    </row>
    <row r="18" spans="1:18" ht="22.5" customHeight="1" x14ac:dyDescent="0.25">
      <c r="A18" s="7">
        <v>10</v>
      </c>
      <c r="B18" s="8" t="s">
        <v>82</v>
      </c>
      <c r="C18" s="9">
        <v>95</v>
      </c>
      <c r="D18" s="9">
        <v>20</v>
      </c>
      <c r="E18" s="16">
        <v>10</v>
      </c>
      <c r="F18" s="9">
        <v>0</v>
      </c>
      <c r="G18" s="9">
        <v>94.57</v>
      </c>
      <c r="H18" s="10" t="s">
        <v>16</v>
      </c>
      <c r="I18" s="9">
        <v>40.29</v>
      </c>
      <c r="J18" s="10" t="s">
        <v>15</v>
      </c>
      <c r="K18" s="9">
        <f t="shared" si="0"/>
        <v>11</v>
      </c>
      <c r="L18" s="11">
        <f t="shared" si="3"/>
        <v>0.11</v>
      </c>
      <c r="M18" s="6" t="e">
        <f t="shared" si="1"/>
        <v>#REF!</v>
      </c>
      <c r="N18" s="12" t="e">
        <f>#REF!</f>
        <v>#REF!</v>
      </c>
      <c r="O18" s="12" t="e">
        <f>#REF!</f>
        <v>#REF!</v>
      </c>
      <c r="P18" s="12" t="e">
        <f t="shared" si="4"/>
        <v>#REF!</v>
      </c>
      <c r="Q18" s="12" t="e">
        <f t="shared" si="5"/>
        <v>#REF!</v>
      </c>
      <c r="R18" s="12" t="e">
        <f t="shared" si="2"/>
        <v>#REF!</v>
      </c>
    </row>
    <row r="19" spans="1:18" ht="22.5" customHeight="1" x14ac:dyDescent="0.25">
      <c r="A19" s="7">
        <v>11</v>
      </c>
      <c r="B19" s="8" t="s">
        <v>84</v>
      </c>
      <c r="C19" s="9">
        <v>95</v>
      </c>
      <c r="D19" s="9">
        <v>20</v>
      </c>
      <c r="E19" s="16">
        <v>13</v>
      </c>
      <c r="F19" s="9">
        <v>0</v>
      </c>
      <c r="G19" s="9">
        <v>98.35</v>
      </c>
      <c r="H19" s="10" t="s">
        <v>16</v>
      </c>
      <c r="I19" s="9">
        <v>39.44</v>
      </c>
      <c r="J19" s="10" t="s">
        <v>18</v>
      </c>
      <c r="K19" s="9">
        <f t="shared" si="0"/>
        <v>12</v>
      </c>
      <c r="L19" s="11">
        <f t="shared" si="3"/>
        <v>0.12</v>
      </c>
      <c r="M19" s="6" t="e">
        <f t="shared" si="1"/>
        <v>#REF!</v>
      </c>
      <c r="N19" s="12" t="e">
        <f>#REF!</f>
        <v>#REF!</v>
      </c>
      <c r="O19" s="12" t="e">
        <f>#REF!</f>
        <v>#REF!</v>
      </c>
      <c r="P19" s="12" t="e">
        <f t="shared" si="4"/>
        <v>#REF!</v>
      </c>
      <c r="Q19" s="12" t="e">
        <f t="shared" si="5"/>
        <v>#REF!</v>
      </c>
      <c r="R19" s="12" t="e">
        <f t="shared" si="2"/>
        <v>#REF!</v>
      </c>
    </row>
    <row r="20" spans="1:18" ht="22.5" customHeight="1" x14ac:dyDescent="0.25">
      <c r="A20" s="7">
        <v>12</v>
      </c>
      <c r="B20" s="8" t="s">
        <v>71</v>
      </c>
      <c r="C20" s="9">
        <v>99</v>
      </c>
      <c r="D20" s="9">
        <v>20</v>
      </c>
      <c r="E20" s="16">
        <v>8</v>
      </c>
      <c r="F20" s="9">
        <v>0</v>
      </c>
      <c r="G20" s="9">
        <v>97.55</v>
      </c>
      <c r="H20" s="10" t="s">
        <v>16</v>
      </c>
      <c r="I20" s="9">
        <v>23.58</v>
      </c>
      <c r="J20" s="10" t="s">
        <v>17</v>
      </c>
      <c r="K20" s="9">
        <f t="shared" si="0"/>
        <v>13</v>
      </c>
      <c r="L20" s="11">
        <f t="shared" si="3"/>
        <v>0.13</v>
      </c>
      <c r="M20" s="6" t="e">
        <f t="shared" si="1"/>
        <v>#REF!</v>
      </c>
      <c r="N20" s="12" t="e">
        <f>#REF!</f>
        <v>#REF!</v>
      </c>
      <c r="O20" s="12" t="e">
        <f>#REF!</f>
        <v>#REF!</v>
      </c>
      <c r="P20" s="12" t="e">
        <f t="shared" si="4"/>
        <v>#REF!</v>
      </c>
      <c r="Q20" s="12" t="e">
        <f t="shared" si="5"/>
        <v>#REF!</v>
      </c>
      <c r="R20" s="12" t="e">
        <f t="shared" si="2"/>
        <v>#REF!</v>
      </c>
    </row>
    <row r="21" spans="1:18" ht="22.5" customHeight="1" x14ac:dyDescent="0.25">
      <c r="A21" s="7">
        <v>13</v>
      </c>
      <c r="B21" s="8" t="s">
        <v>91</v>
      </c>
      <c r="C21" s="9">
        <v>87</v>
      </c>
      <c r="D21" s="9">
        <v>20</v>
      </c>
      <c r="E21" s="16">
        <v>10</v>
      </c>
      <c r="F21" s="9">
        <v>0</v>
      </c>
      <c r="G21" s="9">
        <v>94.59</v>
      </c>
      <c r="H21" s="10" t="s">
        <v>16</v>
      </c>
      <c r="I21" s="9">
        <v>35.14</v>
      </c>
      <c r="J21" s="10" t="s">
        <v>18</v>
      </c>
      <c r="K21" s="9">
        <f t="shared" si="0"/>
        <v>12</v>
      </c>
      <c r="L21" s="11">
        <f t="shared" si="3"/>
        <v>0.12</v>
      </c>
      <c r="M21" s="6" t="e">
        <f t="shared" si="1"/>
        <v>#REF!</v>
      </c>
      <c r="N21" s="12" t="e">
        <f>#REF!</f>
        <v>#REF!</v>
      </c>
      <c r="O21" s="12" t="e">
        <f>#REF!</f>
        <v>#REF!</v>
      </c>
      <c r="P21" s="12" t="e">
        <f t="shared" si="4"/>
        <v>#REF!</v>
      </c>
      <c r="Q21" s="12" t="e">
        <f t="shared" si="5"/>
        <v>#REF!</v>
      </c>
      <c r="R21" s="12" t="e">
        <f t="shared" si="2"/>
        <v>#REF!</v>
      </c>
    </row>
    <row r="22" spans="1:18" ht="22.5" customHeight="1" x14ac:dyDescent="0.25">
      <c r="A22" s="7">
        <v>14</v>
      </c>
      <c r="B22" s="8" t="s">
        <v>86</v>
      </c>
      <c r="C22" s="9">
        <v>97</v>
      </c>
      <c r="D22" s="9">
        <v>20</v>
      </c>
      <c r="E22" s="16">
        <v>9</v>
      </c>
      <c r="F22" s="9">
        <v>0</v>
      </c>
      <c r="G22" s="9">
        <v>96.85</v>
      </c>
      <c r="H22" s="10" t="s">
        <v>16</v>
      </c>
      <c r="I22" s="9">
        <v>44.37</v>
      </c>
      <c r="J22" s="10" t="s">
        <v>15</v>
      </c>
      <c r="K22" s="9">
        <f t="shared" si="0"/>
        <v>11</v>
      </c>
      <c r="L22" s="11">
        <f t="shared" si="3"/>
        <v>0.11</v>
      </c>
      <c r="M22" s="6" t="e">
        <f t="shared" si="1"/>
        <v>#REF!</v>
      </c>
      <c r="N22" s="12" t="e">
        <f>#REF!</f>
        <v>#REF!</v>
      </c>
      <c r="O22" s="12" t="e">
        <f>#REF!</f>
        <v>#REF!</v>
      </c>
      <c r="P22" s="12" t="e">
        <f t="shared" si="4"/>
        <v>#REF!</v>
      </c>
      <c r="Q22" s="12" t="e">
        <f t="shared" si="5"/>
        <v>#REF!</v>
      </c>
      <c r="R22" s="12" t="e">
        <f t="shared" si="2"/>
        <v>#REF!</v>
      </c>
    </row>
    <row r="23" spans="1:18" ht="22.5" customHeight="1" x14ac:dyDescent="0.25">
      <c r="A23" s="7">
        <v>15</v>
      </c>
      <c r="B23" s="8" t="s">
        <v>60</v>
      </c>
      <c r="C23" s="9">
        <v>95</v>
      </c>
      <c r="D23" s="9">
        <v>20</v>
      </c>
      <c r="E23" s="16">
        <v>20</v>
      </c>
      <c r="F23" s="9">
        <v>-2</v>
      </c>
      <c r="G23" s="9">
        <v>65.680000000000007</v>
      </c>
      <c r="H23" s="10" t="s">
        <v>14</v>
      </c>
      <c r="I23" s="9">
        <v>11.78</v>
      </c>
      <c r="J23" s="9">
        <v>0</v>
      </c>
      <c r="K23" s="9">
        <f t="shared" si="0"/>
        <v>15</v>
      </c>
      <c r="L23" s="11">
        <f t="shared" si="3"/>
        <v>0.15</v>
      </c>
      <c r="M23" s="6" t="e">
        <f t="shared" si="1"/>
        <v>#REF!</v>
      </c>
      <c r="N23" s="12" t="e">
        <f>#REF!</f>
        <v>#REF!</v>
      </c>
      <c r="O23" s="12" t="e">
        <f>#REF!</f>
        <v>#REF!</v>
      </c>
      <c r="P23" s="12" t="e">
        <f t="shared" si="4"/>
        <v>#REF!</v>
      </c>
      <c r="Q23" s="12" t="e">
        <f t="shared" si="5"/>
        <v>#REF!</v>
      </c>
      <c r="R23" s="12" t="e">
        <f t="shared" si="2"/>
        <v>#REF!</v>
      </c>
    </row>
    <row r="24" spans="1:18" ht="22.5" customHeight="1" x14ac:dyDescent="0.25">
      <c r="A24" s="7">
        <v>16</v>
      </c>
      <c r="B24" s="8" t="s">
        <v>74</v>
      </c>
      <c r="C24" s="9">
        <v>99</v>
      </c>
      <c r="D24" s="9">
        <v>20</v>
      </c>
      <c r="E24" s="16">
        <v>7</v>
      </c>
      <c r="F24" s="9">
        <v>0</v>
      </c>
      <c r="G24" s="9">
        <v>99.95</v>
      </c>
      <c r="H24" s="10" t="s">
        <v>16</v>
      </c>
      <c r="I24" s="9">
        <v>25.1</v>
      </c>
      <c r="J24" s="10" t="s">
        <v>17</v>
      </c>
      <c r="K24" s="9">
        <f t="shared" si="0"/>
        <v>13</v>
      </c>
      <c r="L24" s="11">
        <f t="shared" si="3"/>
        <v>0.13</v>
      </c>
      <c r="M24" s="6" t="e">
        <f t="shared" si="1"/>
        <v>#REF!</v>
      </c>
      <c r="N24" s="12" t="e">
        <f>#REF!</f>
        <v>#REF!</v>
      </c>
      <c r="O24" s="12" t="e">
        <f>#REF!</f>
        <v>#REF!</v>
      </c>
      <c r="P24" s="12" t="e">
        <f t="shared" si="4"/>
        <v>#REF!</v>
      </c>
      <c r="Q24" s="12" t="e">
        <f t="shared" si="5"/>
        <v>#REF!</v>
      </c>
      <c r="R24" s="12" t="e">
        <f t="shared" si="2"/>
        <v>#REF!</v>
      </c>
    </row>
    <row r="25" spans="1:18" ht="22.5" customHeight="1" x14ac:dyDescent="0.25">
      <c r="A25" s="7">
        <v>17</v>
      </c>
      <c r="B25" s="8" t="s">
        <v>56</v>
      </c>
      <c r="C25" s="9">
        <v>91</v>
      </c>
      <c r="D25" s="9">
        <v>20</v>
      </c>
      <c r="E25" s="16">
        <v>15</v>
      </c>
      <c r="F25" s="9">
        <v>0</v>
      </c>
      <c r="G25" s="9">
        <v>89.24</v>
      </c>
      <c r="H25" s="10" t="s">
        <v>16</v>
      </c>
      <c r="I25" s="9">
        <v>9.69</v>
      </c>
      <c r="J25" s="9">
        <v>3</v>
      </c>
      <c r="K25" s="9">
        <f t="shared" si="0"/>
        <v>18</v>
      </c>
      <c r="L25" s="11">
        <f t="shared" si="3"/>
        <v>0.18</v>
      </c>
      <c r="M25" s="6" t="e">
        <f t="shared" si="1"/>
        <v>#REF!</v>
      </c>
      <c r="N25" s="12" t="e">
        <f>#REF!</f>
        <v>#REF!</v>
      </c>
      <c r="O25" s="12" t="e">
        <f>#REF!</f>
        <v>#REF!</v>
      </c>
      <c r="P25" s="12" t="e">
        <f t="shared" si="4"/>
        <v>#REF!</v>
      </c>
      <c r="Q25" s="12" t="e">
        <f t="shared" si="5"/>
        <v>#REF!</v>
      </c>
      <c r="R25" s="12" t="e">
        <f t="shared" si="2"/>
        <v>#REF!</v>
      </c>
    </row>
    <row r="26" spans="1:18" ht="22.5" customHeight="1" x14ac:dyDescent="0.25">
      <c r="A26" s="7">
        <v>18</v>
      </c>
      <c r="B26" s="8" t="s">
        <v>69</v>
      </c>
      <c r="C26" s="9">
        <v>83</v>
      </c>
      <c r="D26" s="9">
        <v>20</v>
      </c>
      <c r="E26" s="16">
        <v>9</v>
      </c>
      <c r="F26" s="9">
        <v>0</v>
      </c>
      <c r="G26" s="9">
        <v>88.88</v>
      </c>
      <c r="H26" s="10" t="s">
        <v>16</v>
      </c>
      <c r="I26" s="9">
        <v>23.26</v>
      </c>
      <c r="J26" s="10" t="s">
        <v>13</v>
      </c>
      <c r="K26" s="9">
        <f t="shared" si="0"/>
        <v>13</v>
      </c>
      <c r="L26" s="11">
        <f t="shared" si="3"/>
        <v>0.13</v>
      </c>
      <c r="M26" s="6" t="e">
        <f t="shared" si="1"/>
        <v>#REF!</v>
      </c>
      <c r="N26" s="12" t="e">
        <f>#REF!</f>
        <v>#REF!</v>
      </c>
      <c r="O26" s="12" t="e">
        <f>#REF!</f>
        <v>#REF!</v>
      </c>
      <c r="P26" s="12" t="e">
        <f t="shared" si="4"/>
        <v>#REF!</v>
      </c>
      <c r="Q26" s="12" t="e">
        <f t="shared" si="5"/>
        <v>#REF!</v>
      </c>
      <c r="R26" s="12" t="e">
        <f t="shared" si="2"/>
        <v>#REF!</v>
      </c>
    </row>
    <row r="27" spans="1:18" ht="22.5" customHeight="1" x14ac:dyDescent="0.25">
      <c r="A27" s="7">
        <v>19</v>
      </c>
      <c r="B27" s="8" t="s">
        <v>70</v>
      </c>
      <c r="C27" s="9">
        <v>95</v>
      </c>
      <c r="D27" s="9">
        <v>20</v>
      </c>
      <c r="E27" s="16">
        <v>11</v>
      </c>
      <c r="F27" s="9">
        <v>0</v>
      </c>
      <c r="G27" s="9">
        <v>91.81</v>
      </c>
      <c r="H27" s="10" t="s">
        <v>16</v>
      </c>
      <c r="I27" s="9">
        <v>24.87</v>
      </c>
      <c r="J27" s="10" t="s">
        <v>17</v>
      </c>
      <c r="K27" s="9">
        <f t="shared" si="0"/>
        <v>13</v>
      </c>
      <c r="L27" s="11">
        <f t="shared" si="3"/>
        <v>0.13</v>
      </c>
      <c r="M27" s="6" t="e">
        <f t="shared" si="1"/>
        <v>#REF!</v>
      </c>
      <c r="N27" s="12" t="e">
        <f>#REF!</f>
        <v>#REF!</v>
      </c>
      <c r="O27" s="12" t="e">
        <f>#REF!</f>
        <v>#REF!</v>
      </c>
      <c r="P27" s="12" t="e">
        <f t="shared" si="4"/>
        <v>#REF!</v>
      </c>
      <c r="Q27" s="12" t="e">
        <f t="shared" si="5"/>
        <v>#REF!</v>
      </c>
      <c r="R27" s="12" t="e">
        <f t="shared" si="2"/>
        <v>#REF!</v>
      </c>
    </row>
    <row r="28" spans="1:18" ht="22.5" customHeight="1" x14ac:dyDescent="0.25">
      <c r="A28" s="7">
        <v>20</v>
      </c>
      <c r="B28" s="8" t="s">
        <v>80</v>
      </c>
      <c r="C28" s="9">
        <v>96</v>
      </c>
      <c r="D28" s="9">
        <v>20</v>
      </c>
      <c r="E28" s="16">
        <v>8</v>
      </c>
      <c r="F28" s="9">
        <v>0</v>
      </c>
      <c r="G28" s="9">
        <v>96.39</v>
      </c>
      <c r="H28" s="10" t="s">
        <v>16</v>
      </c>
      <c r="I28" s="9">
        <v>35.15</v>
      </c>
      <c r="J28" s="10" t="s">
        <v>18</v>
      </c>
      <c r="K28" s="9">
        <f t="shared" si="0"/>
        <v>12</v>
      </c>
      <c r="L28" s="11">
        <f t="shared" si="3"/>
        <v>0.12</v>
      </c>
      <c r="M28" s="6" t="e">
        <f t="shared" si="1"/>
        <v>#REF!</v>
      </c>
      <c r="N28" s="12" t="e">
        <f>#REF!</f>
        <v>#REF!</v>
      </c>
      <c r="O28" s="12" t="e">
        <f>#REF!</f>
        <v>#REF!</v>
      </c>
      <c r="P28" s="12" t="e">
        <f t="shared" si="4"/>
        <v>#REF!</v>
      </c>
      <c r="Q28" s="12" t="e">
        <f t="shared" si="5"/>
        <v>#REF!</v>
      </c>
      <c r="R28" s="12" t="e">
        <f t="shared" si="2"/>
        <v>#REF!</v>
      </c>
    </row>
    <row r="29" spans="1:18" ht="22.5" customHeight="1" x14ac:dyDescent="0.25">
      <c r="A29" s="7">
        <v>21</v>
      </c>
      <c r="B29" s="8" t="s">
        <v>68</v>
      </c>
      <c r="C29" s="9">
        <v>90</v>
      </c>
      <c r="D29" s="9">
        <v>20</v>
      </c>
      <c r="E29" s="16">
        <v>16</v>
      </c>
      <c r="F29" s="9">
        <v>0</v>
      </c>
      <c r="G29" s="9">
        <v>61.33</v>
      </c>
      <c r="H29" s="10" t="s">
        <v>14</v>
      </c>
      <c r="I29" s="9">
        <v>14.55</v>
      </c>
      <c r="J29" s="9">
        <v>0</v>
      </c>
      <c r="K29" s="9">
        <f t="shared" si="0"/>
        <v>17</v>
      </c>
      <c r="L29" s="11">
        <f t="shared" si="3"/>
        <v>0.17</v>
      </c>
      <c r="M29" s="6" t="e">
        <f t="shared" si="1"/>
        <v>#REF!</v>
      </c>
      <c r="N29" s="12" t="e">
        <f>#REF!</f>
        <v>#REF!</v>
      </c>
      <c r="O29" s="12" t="e">
        <f>#REF!</f>
        <v>#REF!</v>
      </c>
      <c r="P29" s="12" t="e">
        <f t="shared" si="4"/>
        <v>#REF!</v>
      </c>
      <c r="Q29" s="12" t="e">
        <f t="shared" si="5"/>
        <v>#REF!</v>
      </c>
      <c r="R29" s="12" t="e">
        <f t="shared" si="2"/>
        <v>#REF!</v>
      </c>
    </row>
    <row r="30" spans="1:18" ht="22.5" customHeight="1" x14ac:dyDescent="0.25">
      <c r="A30" s="7">
        <v>22</v>
      </c>
      <c r="B30" s="8" t="s">
        <v>75</v>
      </c>
      <c r="C30" s="9">
        <v>95</v>
      </c>
      <c r="D30" s="9">
        <v>20</v>
      </c>
      <c r="E30" s="16">
        <v>9</v>
      </c>
      <c r="F30" s="9">
        <v>0</v>
      </c>
      <c r="G30" s="9">
        <v>97.25</v>
      </c>
      <c r="H30" s="10" t="s">
        <v>16</v>
      </c>
      <c r="I30" s="9">
        <v>31.5</v>
      </c>
      <c r="J30" s="10" t="s">
        <v>19</v>
      </c>
      <c r="K30" s="9">
        <f t="shared" si="0"/>
        <v>12</v>
      </c>
      <c r="L30" s="11">
        <f t="shared" si="3"/>
        <v>0.12</v>
      </c>
      <c r="M30" s="6" t="e">
        <f t="shared" si="1"/>
        <v>#REF!</v>
      </c>
      <c r="N30" s="12" t="e">
        <f>#REF!</f>
        <v>#REF!</v>
      </c>
      <c r="O30" s="12" t="e">
        <f>#REF!</f>
        <v>#REF!</v>
      </c>
      <c r="P30" s="12" t="e">
        <f t="shared" si="4"/>
        <v>#REF!</v>
      </c>
      <c r="Q30" s="12" t="e">
        <f t="shared" si="5"/>
        <v>#REF!</v>
      </c>
      <c r="R30" s="12" t="e">
        <f t="shared" si="2"/>
        <v>#REF!</v>
      </c>
    </row>
    <row r="31" spans="1:18" ht="22.5" customHeight="1" x14ac:dyDescent="0.25">
      <c r="A31" s="7">
        <v>23</v>
      </c>
      <c r="B31" s="8" t="s">
        <v>72</v>
      </c>
      <c r="C31" s="9">
        <v>94</v>
      </c>
      <c r="D31" s="9">
        <v>20</v>
      </c>
      <c r="E31" s="16">
        <v>12</v>
      </c>
      <c r="F31" s="9">
        <v>0</v>
      </c>
      <c r="G31" s="9">
        <v>94.79</v>
      </c>
      <c r="H31" s="10" t="s">
        <v>16</v>
      </c>
      <c r="I31" s="9">
        <v>25.1</v>
      </c>
      <c r="J31" s="10" t="s">
        <v>17</v>
      </c>
      <c r="K31" s="9">
        <f t="shared" si="0"/>
        <v>13</v>
      </c>
      <c r="L31" s="11">
        <f t="shared" si="3"/>
        <v>0.13</v>
      </c>
      <c r="M31" s="6" t="e">
        <f t="shared" si="1"/>
        <v>#REF!</v>
      </c>
      <c r="N31" s="12" t="e">
        <f>#REF!</f>
        <v>#REF!</v>
      </c>
      <c r="O31" s="12" t="e">
        <f>#REF!</f>
        <v>#REF!</v>
      </c>
      <c r="P31" s="12" t="e">
        <f t="shared" si="4"/>
        <v>#REF!</v>
      </c>
      <c r="Q31" s="12" t="e">
        <f t="shared" si="5"/>
        <v>#REF!</v>
      </c>
      <c r="R31" s="12" t="e">
        <f t="shared" si="2"/>
        <v>#REF!</v>
      </c>
    </row>
    <row r="32" spans="1:18" ht="22.5" customHeight="1" x14ac:dyDescent="0.25">
      <c r="A32" s="7">
        <v>24</v>
      </c>
      <c r="B32" s="8" t="s">
        <v>73</v>
      </c>
      <c r="C32" s="9">
        <v>96</v>
      </c>
      <c r="D32" s="9">
        <v>20</v>
      </c>
      <c r="E32" s="16">
        <v>14</v>
      </c>
      <c r="F32" s="9">
        <v>0</v>
      </c>
      <c r="G32" s="9">
        <v>96.81</v>
      </c>
      <c r="H32" s="10" t="s">
        <v>16</v>
      </c>
      <c r="I32" s="9">
        <v>26</v>
      </c>
      <c r="J32" s="10" t="s">
        <v>17</v>
      </c>
      <c r="K32" s="9">
        <f t="shared" si="0"/>
        <v>13</v>
      </c>
      <c r="L32" s="11">
        <f t="shared" si="3"/>
        <v>0.13</v>
      </c>
      <c r="M32" s="6" t="e">
        <f t="shared" si="1"/>
        <v>#REF!</v>
      </c>
      <c r="N32" s="12" t="e">
        <f>#REF!</f>
        <v>#REF!</v>
      </c>
      <c r="O32" s="12" t="e">
        <f>#REF!</f>
        <v>#REF!</v>
      </c>
      <c r="P32" s="12" t="e">
        <f t="shared" si="4"/>
        <v>#REF!</v>
      </c>
      <c r="Q32" s="12" t="e">
        <f t="shared" si="5"/>
        <v>#REF!</v>
      </c>
      <c r="R32" s="12" t="e">
        <f t="shared" si="2"/>
        <v>#REF!</v>
      </c>
    </row>
    <row r="33" spans="1:18" ht="22.5" customHeight="1" x14ac:dyDescent="0.25">
      <c r="A33" s="7">
        <v>25</v>
      </c>
      <c r="B33" s="8" t="s">
        <v>78</v>
      </c>
      <c r="C33" s="9">
        <v>97</v>
      </c>
      <c r="D33" s="9">
        <v>20</v>
      </c>
      <c r="E33" s="16">
        <v>8</v>
      </c>
      <c r="F33" s="9">
        <v>0</v>
      </c>
      <c r="G33" s="9">
        <v>93.46</v>
      </c>
      <c r="H33" s="10" t="s">
        <v>16</v>
      </c>
      <c r="I33" s="9">
        <v>34.479999999999997</v>
      </c>
      <c r="J33" s="10" t="s">
        <v>18</v>
      </c>
      <c r="K33" s="9">
        <f t="shared" si="0"/>
        <v>12</v>
      </c>
      <c r="L33" s="11">
        <f t="shared" si="3"/>
        <v>0.12</v>
      </c>
      <c r="M33" s="6" t="e">
        <f t="shared" si="1"/>
        <v>#REF!</v>
      </c>
      <c r="N33" s="12" t="e">
        <f>#REF!</f>
        <v>#REF!</v>
      </c>
      <c r="O33" s="12" t="e">
        <f>#REF!</f>
        <v>#REF!</v>
      </c>
      <c r="P33" s="12" t="e">
        <f t="shared" si="4"/>
        <v>#REF!</v>
      </c>
      <c r="Q33" s="12" t="e">
        <f t="shared" si="5"/>
        <v>#REF!</v>
      </c>
      <c r="R33" s="12" t="e">
        <f t="shared" si="2"/>
        <v>#REF!</v>
      </c>
    </row>
    <row r="34" spans="1:18" ht="22.5" customHeight="1" x14ac:dyDescent="0.25">
      <c r="A34" s="7">
        <v>26</v>
      </c>
      <c r="B34" s="8" t="s">
        <v>83</v>
      </c>
      <c r="C34" s="9">
        <v>96</v>
      </c>
      <c r="D34" s="9">
        <v>20</v>
      </c>
      <c r="E34" s="16">
        <v>6</v>
      </c>
      <c r="F34" s="9">
        <v>0</v>
      </c>
      <c r="G34" s="9">
        <v>97.97</v>
      </c>
      <c r="H34" s="10" t="s">
        <v>16</v>
      </c>
      <c r="I34" s="9">
        <v>39.229999999999997</v>
      </c>
      <c r="J34" s="10" t="s">
        <v>18</v>
      </c>
      <c r="K34" s="9">
        <f t="shared" si="0"/>
        <v>12</v>
      </c>
      <c r="L34" s="11">
        <f t="shared" si="3"/>
        <v>0.12</v>
      </c>
      <c r="M34" s="6" t="e">
        <f t="shared" si="1"/>
        <v>#REF!</v>
      </c>
      <c r="N34" s="12" t="e">
        <f>#REF!</f>
        <v>#REF!</v>
      </c>
      <c r="O34" s="12" t="e">
        <f>#REF!</f>
        <v>#REF!</v>
      </c>
      <c r="P34" s="12" t="e">
        <f t="shared" si="4"/>
        <v>#REF!</v>
      </c>
      <c r="Q34" s="12" t="e">
        <f t="shared" si="5"/>
        <v>#REF!</v>
      </c>
      <c r="R34" s="12" t="e">
        <f t="shared" si="2"/>
        <v>#REF!</v>
      </c>
    </row>
    <row r="35" spans="1:18" ht="22.5" customHeight="1" x14ac:dyDescent="0.25">
      <c r="A35" s="7">
        <v>27</v>
      </c>
      <c r="B35" s="8" t="s">
        <v>93</v>
      </c>
      <c r="C35" s="9">
        <v>92</v>
      </c>
      <c r="D35" s="9">
        <v>20</v>
      </c>
      <c r="E35" s="16">
        <v>7</v>
      </c>
      <c r="F35" s="9">
        <v>0</v>
      </c>
      <c r="G35" s="9">
        <v>89.71</v>
      </c>
      <c r="H35" s="10" t="s">
        <v>16</v>
      </c>
      <c r="I35" s="9">
        <v>60.78</v>
      </c>
      <c r="J35" s="10" t="s">
        <v>16</v>
      </c>
      <c r="K35" s="9">
        <f t="shared" si="0"/>
        <v>10</v>
      </c>
      <c r="L35" s="11">
        <f t="shared" si="3"/>
        <v>0.1</v>
      </c>
      <c r="M35" s="6" t="e">
        <f t="shared" si="1"/>
        <v>#REF!</v>
      </c>
      <c r="N35" s="12" t="e">
        <f>#REF!</f>
        <v>#REF!</v>
      </c>
      <c r="O35" s="12" t="e">
        <f>#REF!</f>
        <v>#REF!</v>
      </c>
      <c r="P35" s="12" t="e">
        <f t="shared" si="4"/>
        <v>#REF!</v>
      </c>
      <c r="Q35" s="12" t="e">
        <f t="shared" si="5"/>
        <v>#REF!</v>
      </c>
      <c r="R35" s="12" t="e">
        <f t="shared" si="2"/>
        <v>#REF!</v>
      </c>
    </row>
    <row r="36" spans="1:18" ht="22.5" customHeight="1" x14ac:dyDescent="0.25">
      <c r="A36" s="7">
        <v>28</v>
      </c>
      <c r="B36" s="8" t="s">
        <v>66</v>
      </c>
      <c r="C36" s="9">
        <v>96</v>
      </c>
      <c r="D36" s="9">
        <v>20</v>
      </c>
      <c r="E36" s="16">
        <v>10</v>
      </c>
      <c r="F36" s="9">
        <v>0</v>
      </c>
      <c r="G36" s="9">
        <v>93.34</v>
      </c>
      <c r="H36" s="10" t="s">
        <v>16</v>
      </c>
      <c r="I36" s="9">
        <v>14.09</v>
      </c>
      <c r="J36" s="9">
        <v>0</v>
      </c>
      <c r="K36" s="9">
        <f t="shared" si="0"/>
        <v>15</v>
      </c>
      <c r="L36" s="11">
        <f t="shared" si="3"/>
        <v>0.15</v>
      </c>
      <c r="M36" s="6" t="e">
        <f t="shared" si="1"/>
        <v>#REF!</v>
      </c>
      <c r="N36" s="12" t="e">
        <f>#REF!</f>
        <v>#REF!</v>
      </c>
      <c r="O36" s="12" t="e">
        <f>#REF!</f>
        <v>#REF!</v>
      </c>
      <c r="P36" s="12" t="e">
        <f t="shared" si="4"/>
        <v>#REF!</v>
      </c>
      <c r="Q36" s="12" t="e">
        <f t="shared" si="5"/>
        <v>#REF!</v>
      </c>
      <c r="R36" s="12" t="e">
        <f t="shared" si="2"/>
        <v>#REF!</v>
      </c>
    </row>
    <row r="37" spans="1:18" ht="22.5" customHeight="1" x14ac:dyDescent="0.25">
      <c r="A37" s="7">
        <v>29</v>
      </c>
      <c r="B37" s="8" t="s">
        <v>79</v>
      </c>
      <c r="C37" s="9">
        <v>99</v>
      </c>
      <c r="D37" s="9">
        <v>20</v>
      </c>
      <c r="E37" s="16">
        <v>4</v>
      </c>
      <c r="F37" s="9">
        <v>0</v>
      </c>
      <c r="G37" s="9">
        <v>97.98</v>
      </c>
      <c r="H37" s="10" t="s">
        <v>16</v>
      </c>
      <c r="I37" s="9">
        <v>34.11</v>
      </c>
      <c r="J37" s="10" t="s">
        <v>18</v>
      </c>
      <c r="K37" s="9">
        <f t="shared" si="0"/>
        <v>12</v>
      </c>
      <c r="L37" s="11">
        <f t="shared" si="3"/>
        <v>0.12</v>
      </c>
      <c r="M37" s="6" t="e">
        <f t="shared" si="1"/>
        <v>#REF!</v>
      </c>
      <c r="N37" s="12" t="e">
        <f>#REF!</f>
        <v>#REF!</v>
      </c>
      <c r="O37" s="12" t="e">
        <f>#REF!</f>
        <v>#REF!</v>
      </c>
      <c r="P37" s="12" t="e">
        <f t="shared" si="4"/>
        <v>#REF!</v>
      </c>
      <c r="Q37" s="12" t="e">
        <f t="shared" si="5"/>
        <v>#REF!</v>
      </c>
      <c r="R37" s="12" t="e">
        <f t="shared" si="2"/>
        <v>#REF!</v>
      </c>
    </row>
    <row r="38" spans="1:18" ht="22.5" customHeight="1" x14ac:dyDescent="0.25">
      <c r="A38" s="7">
        <v>30</v>
      </c>
      <c r="B38" s="8" t="s">
        <v>92</v>
      </c>
      <c r="C38" s="9">
        <v>90</v>
      </c>
      <c r="D38" s="9">
        <v>20</v>
      </c>
      <c r="E38" s="16">
        <v>5</v>
      </c>
      <c r="F38" s="9">
        <v>0</v>
      </c>
      <c r="G38" s="9">
        <v>96.72</v>
      </c>
      <c r="H38" s="10" t="s">
        <v>16</v>
      </c>
      <c r="I38" s="9">
        <v>51.61</v>
      </c>
      <c r="J38" s="10" t="s">
        <v>16</v>
      </c>
      <c r="K38" s="9">
        <f t="shared" si="0"/>
        <v>10</v>
      </c>
      <c r="L38" s="11">
        <f t="shared" si="3"/>
        <v>0.1</v>
      </c>
      <c r="M38" s="6" t="e">
        <f t="shared" si="1"/>
        <v>#REF!</v>
      </c>
      <c r="N38" s="12" t="e">
        <f>#REF!</f>
        <v>#REF!</v>
      </c>
      <c r="O38" s="12" t="e">
        <f>#REF!</f>
        <v>#REF!</v>
      </c>
      <c r="P38" s="12" t="e">
        <f t="shared" si="4"/>
        <v>#REF!</v>
      </c>
      <c r="Q38" s="12" t="e">
        <f t="shared" si="5"/>
        <v>#REF!</v>
      </c>
      <c r="R38" s="12" t="e">
        <f t="shared" si="2"/>
        <v>#REF!</v>
      </c>
    </row>
    <row r="39" spans="1:18" ht="22.5" customHeight="1" x14ac:dyDescent="0.25">
      <c r="A39" s="7">
        <v>31</v>
      </c>
      <c r="B39" s="8" t="s">
        <v>57</v>
      </c>
      <c r="C39" s="9">
        <v>88</v>
      </c>
      <c r="D39" s="9">
        <v>20</v>
      </c>
      <c r="E39" s="16">
        <v>11</v>
      </c>
      <c r="F39" s="9">
        <v>0</v>
      </c>
      <c r="G39" s="9">
        <v>87.51</v>
      </c>
      <c r="H39" s="10" t="s">
        <v>16</v>
      </c>
      <c r="I39" s="9">
        <v>10.24</v>
      </c>
      <c r="J39" s="9">
        <v>0</v>
      </c>
      <c r="K39" s="9">
        <f t="shared" si="0"/>
        <v>15</v>
      </c>
      <c r="L39" s="11">
        <f t="shared" si="3"/>
        <v>0.15</v>
      </c>
      <c r="M39" s="6" t="e">
        <f t="shared" si="1"/>
        <v>#REF!</v>
      </c>
      <c r="N39" s="12" t="e">
        <f>#REF!</f>
        <v>#REF!</v>
      </c>
      <c r="O39" s="12" t="e">
        <f>#REF!</f>
        <v>#REF!</v>
      </c>
      <c r="P39" s="12" t="e">
        <f t="shared" si="4"/>
        <v>#REF!</v>
      </c>
      <c r="Q39" s="12" t="e">
        <f t="shared" si="5"/>
        <v>#REF!</v>
      </c>
      <c r="R39" s="12" t="e">
        <f t="shared" si="2"/>
        <v>#REF!</v>
      </c>
    </row>
    <row r="40" spans="1:18" ht="22.5" customHeight="1" x14ac:dyDescent="0.25">
      <c r="A40" s="7">
        <v>32</v>
      </c>
      <c r="B40" s="8" t="s">
        <v>46</v>
      </c>
      <c r="C40" s="9">
        <v>95</v>
      </c>
      <c r="D40" s="9">
        <v>20</v>
      </c>
      <c r="E40" s="16">
        <v>12</v>
      </c>
      <c r="F40" s="9">
        <v>0</v>
      </c>
      <c r="G40" s="9">
        <v>78.69</v>
      </c>
      <c r="H40" s="10" t="s">
        <v>14</v>
      </c>
      <c r="I40" s="9">
        <v>5.71</v>
      </c>
      <c r="J40" s="9">
        <v>3</v>
      </c>
      <c r="K40" s="9">
        <f t="shared" si="0"/>
        <v>20</v>
      </c>
      <c r="L40" s="11">
        <f t="shared" si="3"/>
        <v>0.2</v>
      </c>
      <c r="M40" s="6" t="e">
        <f t="shared" si="1"/>
        <v>#REF!</v>
      </c>
      <c r="N40" s="12" t="e">
        <f>#REF!</f>
        <v>#REF!</v>
      </c>
      <c r="O40" s="12" t="e">
        <f>#REF!</f>
        <v>#REF!</v>
      </c>
      <c r="P40" s="12" t="e">
        <f t="shared" si="4"/>
        <v>#REF!</v>
      </c>
      <c r="Q40" s="12" t="e">
        <f t="shared" si="5"/>
        <v>#REF!</v>
      </c>
      <c r="R40" s="12" t="e">
        <f t="shared" si="2"/>
        <v>#REF!</v>
      </c>
    </row>
    <row r="41" spans="1:18" ht="22.5" customHeight="1" x14ac:dyDescent="0.25">
      <c r="A41" s="7">
        <v>33</v>
      </c>
      <c r="B41" s="8" t="s">
        <v>63</v>
      </c>
      <c r="C41" s="9">
        <v>84</v>
      </c>
      <c r="D41" s="9">
        <v>20</v>
      </c>
      <c r="E41" s="16">
        <v>11</v>
      </c>
      <c r="F41" s="9">
        <v>0</v>
      </c>
      <c r="G41" s="9">
        <v>82.99</v>
      </c>
      <c r="H41" s="10" t="s">
        <v>16</v>
      </c>
      <c r="I41" s="9">
        <v>13.69</v>
      </c>
      <c r="J41" s="9">
        <v>0</v>
      </c>
      <c r="K41" s="9">
        <f t="shared" ref="K41:K74" si="6">D41+F41+H41+J41</f>
        <v>15</v>
      </c>
      <c r="L41" s="11">
        <f t="shared" si="3"/>
        <v>0.15</v>
      </c>
      <c r="M41" s="6" t="e">
        <f t="shared" ref="M41:M74" si="7">N41+O41</f>
        <v>#REF!</v>
      </c>
      <c r="N41" s="12" t="e">
        <f>#REF!</f>
        <v>#REF!</v>
      </c>
      <c r="O41" s="12" t="e">
        <f>#REF!</f>
        <v>#REF!</v>
      </c>
      <c r="P41" s="12" t="e">
        <f t="shared" ref="P41:P74" si="8">L41*M41</f>
        <v>#REF!</v>
      </c>
      <c r="Q41" s="12" t="e">
        <f t="shared" si="5"/>
        <v>#REF!</v>
      </c>
      <c r="R41" s="12" t="e">
        <f t="shared" si="2"/>
        <v>#REF!</v>
      </c>
    </row>
    <row r="42" spans="1:18" ht="22.5" customHeight="1" x14ac:dyDescent="0.25">
      <c r="A42" s="7">
        <v>34</v>
      </c>
      <c r="B42" s="8" t="s">
        <v>64</v>
      </c>
      <c r="C42" s="9">
        <v>96</v>
      </c>
      <c r="D42" s="9">
        <v>20</v>
      </c>
      <c r="E42" s="16">
        <v>8</v>
      </c>
      <c r="F42" s="9">
        <v>0</v>
      </c>
      <c r="G42" s="9">
        <v>86.12</v>
      </c>
      <c r="H42" s="10" t="s">
        <v>16</v>
      </c>
      <c r="I42" s="9">
        <v>14.41</v>
      </c>
      <c r="J42" s="9">
        <v>0</v>
      </c>
      <c r="K42" s="9">
        <f t="shared" si="6"/>
        <v>15</v>
      </c>
      <c r="L42" s="11">
        <f t="shared" si="3"/>
        <v>0.15</v>
      </c>
      <c r="M42" s="6" t="e">
        <f t="shared" si="7"/>
        <v>#REF!</v>
      </c>
      <c r="N42" s="12" t="e">
        <f>#REF!</f>
        <v>#REF!</v>
      </c>
      <c r="O42" s="12" t="e">
        <f>#REF!</f>
        <v>#REF!</v>
      </c>
      <c r="P42" s="12" t="e">
        <f t="shared" si="8"/>
        <v>#REF!</v>
      </c>
      <c r="Q42" s="12" t="e">
        <f t="shared" si="5"/>
        <v>#REF!</v>
      </c>
      <c r="R42" s="12" t="e">
        <f t="shared" si="2"/>
        <v>#REF!</v>
      </c>
    </row>
    <row r="43" spans="1:18" ht="22.5" customHeight="1" x14ac:dyDescent="0.25">
      <c r="A43" s="7">
        <v>35</v>
      </c>
      <c r="B43" s="8" t="s">
        <v>55</v>
      </c>
      <c r="C43" s="9">
        <v>97</v>
      </c>
      <c r="D43" s="9">
        <v>20</v>
      </c>
      <c r="E43" s="16">
        <v>11</v>
      </c>
      <c r="F43" s="9">
        <v>0</v>
      </c>
      <c r="G43" s="9">
        <v>92.33</v>
      </c>
      <c r="H43" s="10" t="s">
        <v>16</v>
      </c>
      <c r="I43" s="9">
        <v>7.59</v>
      </c>
      <c r="J43" s="9">
        <v>3</v>
      </c>
      <c r="K43" s="9">
        <f t="shared" si="6"/>
        <v>18</v>
      </c>
      <c r="L43" s="11">
        <f t="shared" si="3"/>
        <v>0.18</v>
      </c>
      <c r="M43" s="6" t="e">
        <f t="shared" si="7"/>
        <v>#REF!</v>
      </c>
      <c r="N43" s="12" t="e">
        <f>#REF!</f>
        <v>#REF!</v>
      </c>
      <c r="O43" s="12" t="e">
        <f>#REF!</f>
        <v>#REF!</v>
      </c>
      <c r="P43" s="12" t="e">
        <f t="shared" si="8"/>
        <v>#REF!</v>
      </c>
      <c r="Q43" s="12" t="e">
        <f t="shared" si="5"/>
        <v>#REF!</v>
      </c>
      <c r="R43" s="12" t="e">
        <f t="shared" si="2"/>
        <v>#REF!</v>
      </c>
    </row>
    <row r="44" spans="1:18" ht="22.5" customHeight="1" x14ac:dyDescent="0.25">
      <c r="A44" s="7">
        <v>36</v>
      </c>
      <c r="B44" s="8" t="s">
        <v>67</v>
      </c>
      <c r="C44" s="9">
        <v>97</v>
      </c>
      <c r="D44" s="9">
        <v>20</v>
      </c>
      <c r="E44" s="16">
        <v>5</v>
      </c>
      <c r="F44" s="9">
        <v>0</v>
      </c>
      <c r="G44" s="9">
        <v>95.88</v>
      </c>
      <c r="H44" s="10" t="s">
        <v>16</v>
      </c>
      <c r="I44" s="9">
        <v>15.07</v>
      </c>
      <c r="J44" s="9">
        <v>0</v>
      </c>
      <c r="K44" s="9">
        <f t="shared" si="6"/>
        <v>15</v>
      </c>
      <c r="L44" s="11">
        <f t="shared" si="3"/>
        <v>0.15</v>
      </c>
      <c r="M44" s="6" t="e">
        <f t="shared" si="7"/>
        <v>#REF!</v>
      </c>
      <c r="N44" s="12" t="e">
        <f>#REF!</f>
        <v>#REF!</v>
      </c>
      <c r="O44" s="12" t="e">
        <f>#REF!</f>
        <v>#REF!</v>
      </c>
      <c r="P44" s="12" t="e">
        <f t="shared" si="8"/>
        <v>#REF!</v>
      </c>
      <c r="Q44" s="12" t="e">
        <f t="shared" si="5"/>
        <v>#REF!</v>
      </c>
      <c r="R44" s="12" t="e">
        <f t="shared" si="2"/>
        <v>#REF!</v>
      </c>
    </row>
    <row r="45" spans="1:18" ht="22.5" customHeight="1" x14ac:dyDescent="0.25">
      <c r="A45" s="7">
        <v>37</v>
      </c>
      <c r="B45" s="8" t="s">
        <v>76</v>
      </c>
      <c r="C45" s="9">
        <v>87</v>
      </c>
      <c r="D45" s="9">
        <v>20</v>
      </c>
      <c r="E45" s="16">
        <v>10</v>
      </c>
      <c r="F45" s="9">
        <v>0</v>
      </c>
      <c r="G45" s="9">
        <v>89.07</v>
      </c>
      <c r="H45" s="10" t="s">
        <v>16</v>
      </c>
      <c r="I45" s="9">
        <v>29.9</v>
      </c>
      <c r="J45" s="10" t="s">
        <v>20</v>
      </c>
      <c r="K45" s="9">
        <f t="shared" si="6"/>
        <v>13</v>
      </c>
      <c r="L45" s="11">
        <f t="shared" si="3"/>
        <v>0.13</v>
      </c>
      <c r="M45" s="6" t="e">
        <f t="shared" si="7"/>
        <v>#REF!</v>
      </c>
      <c r="N45" s="12" t="e">
        <f>#REF!</f>
        <v>#REF!</v>
      </c>
      <c r="O45" s="12" t="e">
        <f>#REF!</f>
        <v>#REF!</v>
      </c>
      <c r="P45" s="12" t="e">
        <f t="shared" si="8"/>
        <v>#REF!</v>
      </c>
      <c r="Q45" s="12" t="e">
        <f t="shared" si="5"/>
        <v>#REF!</v>
      </c>
      <c r="R45" s="12" t="e">
        <f t="shared" si="2"/>
        <v>#REF!</v>
      </c>
    </row>
    <row r="46" spans="1:18" ht="22.5" customHeight="1" x14ac:dyDescent="0.25">
      <c r="A46" s="7">
        <v>38</v>
      </c>
      <c r="B46" s="8" t="s">
        <v>30</v>
      </c>
      <c r="C46" s="9">
        <v>71</v>
      </c>
      <c r="D46" s="9">
        <v>30</v>
      </c>
      <c r="E46" s="16">
        <v>30</v>
      </c>
      <c r="F46" s="9">
        <v>-3</v>
      </c>
      <c r="G46" s="9">
        <v>37.979999999999997</v>
      </c>
      <c r="H46" s="9">
        <v>3</v>
      </c>
      <c r="I46" s="9">
        <v>2.88</v>
      </c>
      <c r="J46" s="9">
        <v>5</v>
      </c>
      <c r="K46" s="9">
        <f t="shared" si="6"/>
        <v>35</v>
      </c>
      <c r="L46" s="11">
        <f t="shared" si="3"/>
        <v>0.35</v>
      </c>
      <c r="M46" s="6" t="e">
        <f t="shared" si="7"/>
        <v>#REF!</v>
      </c>
      <c r="N46" s="12" t="e">
        <f>#REF!</f>
        <v>#REF!</v>
      </c>
      <c r="O46" s="12" t="e">
        <f>#REF!</f>
        <v>#REF!</v>
      </c>
      <c r="P46" s="12" t="e">
        <f t="shared" si="8"/>
        <v>#REF!</v>
      </c>
      <c r="Q46" s="12" t="e">
        <f t="shared" si="5"/>
        <v>#REF!</v>
      </c>
      <c r="R46" s="12" t="e">
        <f t="shared" si="2"/>
        <v>#REF!</v>
      </c>
    </row>
    <row r="47" spans="1:18" ht="22.5" customHeight="1" x14ac:dyDescent="0.25">
      <c r="A47" s="7">
        <v>39</v>
      </c>
      <c r="B47" s="8" t="s">
        <v>109</v>
      </c>
      <c r="C47" s="9">
        <v>83</v>
      </c>
      <c r="D47" s="9">
        <v>20</v>
      </c>
      <c r="E47" s="16">
        <v>12</v>
      </c>
      <c r="F47" s="9">
        <v>0</v>
      </c>
      <c r="G47" s="9">
        <v>72.349999999999994</v>
      </c>
      <c r="H47" s="10" t="s">
        <v>14</v>
      </c>
      <c r="I47" s="9">
        <v>3.63</v>
      </c>
      <c r="J47" s="9">
        <v>5</v>
      </c>
      <c r="K47" s="9">
        <f t="shared" si="6"/>
        <v>22</v>
      </c>
      <c r="L47" s="11">
        <f t="shared" si="3"/>
        <v>0.22</v>
      </c>
      <c r="M47" s="6" t="e">
        <f t="shared" si="7"/>
        <v>#REF!</v>
      </c>
      <c r="N47" s="12" t="e">
        <f>#REF!</f>
        <v>#REF!</v>
      </c>
      <c r="O47" s="12" t="e">
        <f>#REF!</f>
        <v>#REF!</v>
      </c>
      <c r="P47" s="12" t="e">
        <f t="shared" si="8"/>
        <v>#REF!</v>
      </c>
      <c r="Q47" s="12" t="e">
        <f t="shared" si="5"/>
        <v>#REF!</v>
      </c>
      <c r="R47" s="12" t="e">
        <f t="shared" si="2"/>
        <v>#REF!</v>
      </c>
    </row>
    <row r="48" spans="1:18" ht="22.5" customHeight="1" x14ac:dyDescent="0.25">
      <c r="A48" s="7">
        <v>40</v>
      </c>
      <c r="B48" s="8" t="s">
        <v>110</v>
      </c>
      <c r="C48" s="9">
        <v>70</v>
      </c>
      <c r="D48" s="9">
        <v>30</v>
      </c>
      <c r="E48" s="16">
        <v>14</v>
      </c>
      <c r="F48" s="9">
        <v>0</v>
      </c>
      <c r="G48" s="9">
        <v>70.08</v>
      </c>
      <c r="H48" s="10" t="s">
        <v>14</v>
      </c>
      <c r="I48" s="9">
        <v>4.34</v>
      </c>
      <c r="J48" s="9">
        <v>5</v>
      </c>
      <c r="K48" s="9">
        <f t="shared" si="6"/>
        <v>32</v>
      </c>
      <c r="L48" s="11">
        <f t="shared" si="3"/>
        <v>0.32</v>
      </c>
      <c r="M48" s="6" t="e">
        <f t="shared" si="7"/>
        <v>#REF!</v>
      </c>
      <c r="N48" s="12" t="e">
        <f>#REF!</f>
        <v>#REF!</v>
      </c>
      <c r="O48" s="12" t="e">
        <f>#REF!</f>
        <v>#REF!</v>
      </c>
      <c r="P48" s="12" t="e">
        <f t="shared" si="8"/>
        <v>#REF!</v>
      </c>
      <c r="Q48" s="12" t="e">
        <f t="shared" si="5"/>
        <v>#REF!</v>
      </c>
      <c r="R48" s="12" t="e">
        <f t="shared" si="2"/>
        <v>#REF!</v>
      </c>
    </row>
    <row r="49" spans="1:18" ht="22.5" customHeight="1" x14ac:dyDescent="0.25">
      <c r="A49" s="7">
        <v>41</v>
      </c>
      <c r="B49" s="8" t="s">
        <v>44</v>
      </c>
      <c r="C49" s="9">
        <v>75</v>
      </c>
      <c r="D49" s="9">
        <v>30</v>
      </c>
      <c r="E49" s="16">
        <v>27</v>
      </c>
      <c r="F49" s="9">
        <v>-2</v>
      </c>
      <c r="G49" s="9">
        <v>80.33</v>
      </c>
      <c r="H49" s="10" t="s">
        <v>16</v>
      </c>
      <c r="I49" s="9">
        <v>4.8</v>
      </c>
      <c r="J49" s="9">
        <v>5</v>
      </c>
      <c r="K49" s="9">
        <f t="shared" si="6"/>
        <v>28</v>
      </c>
      <c r="L49" s="11">
        <f t="shared" si="3"/>
        <v>0.28000000000000003</v>
      </c>
      <c r="M49" s="6" t="e">
        <f t="shared" si="7"/>
        <v>#REF!</v>
      </c>
      <c r="N49" s="12" t="e">
        <f>#REF!</f>
        <v>#REF!</v>
      </c>
      <c r="O49" s="12" t="e">
        <f>#REF!</f>
        <v>#REF!</v>
      </c>
      <c r="P49" s="12" t="e">
        <f t="shared" si="8"/>
        <v>#REF!</v>
      </c>
      <c r="Q49" s="12" t="e">
        <f t="shared" si="5"/>
        <v>#REF!</v>
      </c>
      <c r="R49" s="12" t="e">
        <f t="shared" si="2"/>
        <v>#REF!</v>
      </c>
    </row>
    <row r="50" spans="1:18" ht="22.5" customHeight="1" x14ac:dyDescent="0.25">
      <c r="A50" s="7">
        <v>42</v>
      </c>
      <c r="B50" s="8" t="s">
        <v>45</v>
      </c>
      <c r="C50" s="9">
        <v>93</v>
      </c>
      <c r="D50" s="9">
        <v>20</v>
      </c>
      <c r="E50" s="16">
        <v>11</v>
      </c>
      <c r="F50" s="9">
        <v>0</v>
      </c>
      <c r="G50" s="9">
        <v>72.790000000000006</v>
      </c>
      <c r="H50" s="10" t="s">
        <v>14</v>
      </c>
      <c r="I50" s="9">
        <v>5.59</v>
      </c>
      <c r="J50" s="9">
        <v>3</v>
      </c>
      <c r="K50" s="9">
        <f t="shared" si="6"/>
        <v>20</v>
      </c>
      <c r="L50" s="11">
        <f t="shared" si="3"/>
        <v>0.2</v>
      </c>
      <c r="M50" s="6" t="e">
        <f t="shared" si="7"/>
        <v>#REF!</v>
      </c>
      <c r="N50" s="12" t="e">
        <f>#REF!</f>
        <v>#REF!</v>
      </c>
      <c r="O50" s="12" t="e">
        <f>#REF!</f>
        <v>#REF!</v>
      </c>
      <c r="P50" s="12" t="e">
        <f t="shared" si="8"/>
        <v>#REF!</v>
      </c>
      <c r="Q50" s="12" t="e">
        <f t="shared" si="5"/>
        <v>#REF!</v>
      </c>
      <c r="R50" s="12" t="e">
        <f t="shared" si="2"/>
        <v>#REF!</v>
      </c>
    </row>
    <row r="51" spans="1:18" ht="22.5" customHeight="1" x14ac:dyDescent="0.25">
      <c r="A51" s="7">
        <v>43</v>
      </c>
      <c r="B51" s="8" t="s">
        <v>48</v>
      </c>
      <c r="C51" s="9">
        <v>92</v>
      </c>
      <c r="D51" s="9">
        <v>20</v>
      </c>
      <c r="E51" s="16">
        <v>13</v>
      </c>
      <c r="F51" s="9">
        <v>0</v>
      </c>
      <c r="G51" s="9">
        <v>86.35</v>
      </c>
      <c r="H51" s="10" t="s">
        <v>16</v>
      </c>
      <c r="I51" s="9">
        <v>5.91</v>
      </c>
      <c r="J51" s="9">
        <v>3</v>
      </c>
      <c r="K51" s="9">
        <f t="shared" si="6"/>
        <v>18</v>
      </c>
      <c r="L51" s="11">
        <f t="shared" si="3"/>
        <v>0.18</v>
      </c>
      <c r="M51" s="6" t="e">
        <f t="shared" si="7"/>
        <v>#REF!</v>
      </c>
      <c r="N51" s="12" t="e">
        <f>#REF!</f>
        <v>#REF!</v>
      </c>
      <c r="O51" s="12" t="e">
        <f>#REF!</f>
        <v>#REF!</v>
      </c>
      <c r="P51" s="12" t="e">
        <f t="shared" si="8"/>
        <v>#REF!</v>
      </c>
      <c r="Q51" s="12" t="e">
        <f t="shared" si="5"/>
        <v>#REF!</v>
      </c>
      <c r="R51" s="12" t="e">
        <f t="shared" si="2"/>
        <v>#REF!</v>
      </c>
    </row>
    <row r="52" spans="1:18" ht="22.5" customHeight="1" x14ac:dyDescent="0.25">
      <c r="A52" s="7">
        <v>44</v>
      </c>
      <c r="B52" s="8" t="s">
        <v>111</v>
      </c>
      <c r="C52" s="9">
        <v>76</v>
      </c>
      <c r="D52" s="9">
        <v>30</v>
      </c>
      <c r="E52" s="16">
        <v>25</v>
      </c>
      <c r="F52" s="9">
        <v>-2</v>
      </c>
      <c r="G52" s="9">
        <v>43.54</v>
      </c>
      <c r="H52" s="9">
        <v>0</v>
      </c>
      <c r="I52" s="9">
        <v>2.4300000000000002</v>
      </c>
      <c r="J52" s="9">
        <v>5</v>
      </c>
      <c r="K52" s="9">
        <f t="shared" si="6"/>
        <v>33</v>
      </c>
      <c r="L52" s="11">
        <f t="shared" si="3"/>
        <v>0.33</v>
      </c>
      <c r="M52" s="6" t="e">
        <f t="shared" si="7"/>
        <v>#REF!</v>
      </c>
      <c r="N52" s="12" t="e">
        <f>#REF!</f>
        <v>#REF!</v>
      </c>
      <c r="O52" s="12" t="e">
        <f>#REF!</f>
        <v>#REF!</v>
      </c>
      <c r="P52" s="12" t="e">
        <f t="shared" si="8"/>
        <v>#REF!</v>
      </c>
      <c r="Q52" s="12" t="e">
        <f t="shared" si="5"/>
        <v>#REF!</v>
      </c>
      <c r="R52" s="12" t="e">
        <f t="shared" si="2"/>
        <v>#REF!</v>
      </c>
    </row>
    <row r="53" spans="1:18" ht="22.5" customHeight="1" x14ac:dyDescent="0.25">
      <c r="A53" s="7">
        <v>45</v>
      </c>
      <c r="B53" s="8" t="s">
        <v>112</v>
      </c>
      <c r="C53" s="9">
        <v>74</v>
      </c>
      <c r="D53" s="9">
        <v>30</v>
      </c>
      <c r="E53" s="16">
        <v>9</v>
      </c>
      <c r="F53" s="9">
        <v>0</v>
      </c>
      <c r="G53" s="9">
        <v>24.67</v>
      </c>
      <c r="H53" s="9">
        <v>3</v>
      </c>
      <c r="I53" s="9">
        <v>2.87</v>
      </c>
      <c r="J53" s="9">
        <v>5</v>
      </c>
      <c r="K53" s="9">
        <f t="shared" si="6"/>
        <v>38</v>
      </c>
      <c r="L53" s="11">
        <f t="shared" si="3"/>
        <v>0.38</v>
      </c>
      <c r="M53" s="6" t="e">
        <f t="shared" si="7"/>
        <v>#REF!</v>
      </c>
      <c r="N53" s="12" t="e">
        <f>#REF!</f>
        <v>#REF!</v>
      </c>
      <c r="O53" s="12" t="e">
        <f>#REF!</f>
        <v>#REF!</v>
      </c>
      <c r="P53" s="12" t="e">
        <f t="shared" si="8"/>
        <v>#REF!</v>
      </c>
      <c r="Q53" s="12" t="e">
        <f t="shared" si="5"/>
        <v>#REF!</v>
      </c>
      <c r="R53" s="12" t="e">
        <f t="shared" si="2"/>
        <v>#REF!</v>
      </c>
    </row>
    <row r="54" spans="1:18" ht="22.5" customHeight="1" x14ac:dyDescent="0.25">
      <c r="A54" s="7">
        <v>46</v>
      </c>
      <c r="B54" s="8" t="s">
        <v>32</v>
      </c>
      <c r="C54" s="9">
        <v>78</v>
      </c>
      <c r="D54" s="9">
        <v>30</v>
      </c>
      <c r="E54" s="16">
        <v>20</v>
      </c>
      <c r="F54" s="9">
        <v>-2</v>
      </c>
      <c r="G54" s="9">
        <v>48.88</v>
      </c>
      <c r="H54" s="9">
        <v>0</v>
      </c>
      <c r="I54" s="9">
        <v>3.38</v>
      </c>
      <c r="J54" s="9">
        <v>5</v>
      </c>
      <c r="K54" s="9">
        <f t="shared" si="6"/>
        <v>33</v>
      </c>
      <c r="L54" s="11">
        <f t="shared" si="3"/>
        <v>0.33</v>
      </c>
      <c r="M54" s="6" t="e">
        <f t="shared" si="7"/>
        <v>#REF!</v>
      </c>
      <c r="N54" s="12" t="e">
        <f>#REF!</f>
        <v>#REF!</v>
      </c>
      <c r="O54" s="12" t="e">
        <f>#REF!</f>
        <v>#REF!</v>
      </c>
      <c r="P54" s="12" t="e">
        <f t="shared" si="8"/>
        <v>#REF!</v>
      </c>
      <c r="Q54" s="12" t="e">
        <f t="shared" si="5"/>
        <v>#REF!</v>
      </c>
      <c r="R54" s="12" t="e">
        <f t="shared" si="2"/>
        <v>#REF!</v>
      </c>
    </row>
    <row r="55" spans="1:18" ht="22.5" customHeight="1" x14ac:dyDescent="0.25">
      <c r="A55" s="7">
        <v>47</v>
      </c>
      <c r="B55" s="8" t="s">
        <v>33</v>
      </c>
      <c r="C55" s="9">
        <v>80</v>
      </c>
      <c r="D55" s="9">
        <v>20</v>
      </c>
      <c r="E55" s="16">
        <v>18</v>
      </c>
      <c r="F55" s="9">
        <v>0</v>
      </c>
      <c r="G55" s="9">
        <v>17.73</v>
      </c>
      <c r="H55" s="9">
        <v>5</v>
      </c>
      <c r="I55" s="9">
        <v>3.37</v>
      </c>
      <c r="J55" s="9">
        <v>5</v>
      </c>
      <c r="K55" s="9">
        <f t="shared" si="6"/>
        <v>30</v>
      </c>
      <c r="L55" s="11">
        <f t="shared" si="3"/>
        <v>0.3</v>
      </c>
      <c r="M55" s="6" t="e">
        <f t="shared" si="7"/>
        <v>#REF!</v>
      </c>
      <c r="N55" s="12" t="e">
        <f>#REF!</f>
        <v>#REF!</v>
      </c>
      <c r="O55" s="12" t="e">
        <f>#REF!</f>
        <v>#REF!</v>
      </c>
      <c r="P55" s="12" t="e">
        <f t="shared" si="8"/>
        <v>#REF!</v>
      </c>
      <c r="Q55" s="12" t="e">
        <f t="shared" si="5"/>
        <v>#REF!</v>
      </c>
      <c r="R55" s="12" t="e">
        <f t="shared" si="2"/>
        <v>#REF!</v>
      </c>
    </row>
    <row r="56" spans="1:18" ht="22.5" customHeight="1" x14ac:dyDescent="0.25">
      <c r="A56" s="7">
        <v>48</v>
      </c>
      <c r="B56" s="8" t="s">
        <v>36</v>
      </c>
      <c r="C56" s="9">
        <v>80</v>
      </c>
      <c r="D56" s="9">
        <v>20</v>
      </c>
      <c r="E56" s="16">
        <v>18</v>
      </c>
      <c r="F56" s="9">
        <v>0</v>
      </c>
      <c r="G56" s="9">
        <v>12.49</v>
      </c>
      <c r="H56" s="9">
        <v>5</v>
      </c>
      <c r="I56" s="9">
        <v>3.87</v>
      </c>
      <c r="J56" s="9">
        <v>5</v>
      </c>
      <c r="K56" s="9">
        <f t="shared" si="6"/>
        <v>30</v>
      </c>
      <c r="L56" s="11">
        <f t="shared" si="3"/>
        <v>0.3</v>
      </c>
      <c r="M56" s="6" t="e">
        <f t="shared" si="7"/>
        <v>#REF!</v>
      </c>
      <c r="N56" s="12" t="e">
        <f>#REF!</f>
        <v>#REF!</v>
      </c>
      <c r="O56" s="12" t="e">
        <f>#REF!</f>
        <v>#REF!</v>
      </c>
      <c r="P56" s="12" t="e">
        <f t="shared" si="8"/>
        <v>#REF!</v>
      </c>
      <c r="Q56" s="12" t="e">
        <f t="shared" si="5"/>
        <v>#REF!</v>
      </c>
      <c r="R56" s="12" t="e">
        <f t="shared" si="2"/>
        <v>#REF!</v>
      </c>
    </row>
    <row r="57" spans="1:18" ht="22.5" customHeight="1" x14ac:dyDescent="0.25">
      <c r="A57" s="7">
        <v>49</v>
      </c>
      <c r="B57" s="8" t="s">
        <v>38</v>
      </c>
      <c r="C57" s="9">
        <v>88</v>
      </c>
      <c r="D57" s="9">
        <v>20</v>
      </c>
      <c r="E57" s="16">
        <v>15</v>
      </c>
      <c r="F57" s="9">
        <v>0</v>
      </c>
      <c r="G57" s="9">
        <v>47.47</v>
      </c>
      <c r="H57" s="9">
        <v>0</v>
      </c>
      <c r="I57" s="9">
        <v>4.5</v>
      </c>
      <c r="J57" s="9">
        <v>5</v>
      </c>
      <c r="K57" s="9">
        <f t="shared" si="6"/>
        <v>25</v>
      </c>
      <c r="L57" s="11">
        <f t="shared" si="3"/>
        <v>0.25</v>
      </c>
      <c r="M57" s="6" t="e">
        <f t="shared" si="7"/>
        <v>#REF!</v>
      </c>
      <c r="N57" s="12" t="e">
        <f>#REF!</f>
        <v>#REF!</v>
      </c>
      <c r="O57" s="12" t="e">
        <f>#REF!</f>
        <v>#REF!</v>
      </c>
      <c r="P57" s="12" t="e">
        <f t="shared" si="8"/>
        <v>#REF!</v>
      </c>
      <c r="Q57" s="12" t="e">
        <f t="shared" si="5"/>
        <v>#REF!</v>
      </c>
      <c r="R57" s="12" t="e">
        <f t="shared" si="2"/>
        <v>#REF!</v>
      </c>
    </row>
    <row r="58" spans="1:18" ht="22.5" customHeight="1" x14ac:dyDescent="0.25">
      <c r="A58" s="7">
        <v>50</v>
      </c>
      <c r="B58" s="8" t="s">
        <v>40</v>
      </c>
      <c r="C58" s="9">
        <v>91</v>
      </c>
      <c r="D58" s="9">
        <v>20</v>
      </c>
      <c r="E58" s="16">
        <v>15</v>
      </c>
      <c r="F58" s="9">
        <v>0</v>
      </c>
      <c r="G58" s="9">
        <v>34.630000000000003</v>
      </c>
      <c r="H58" s="9">
        <v>3</v>
      </c>
      <c r="I58" s="9">
        <v>4.37</v>
      </c>
      <c r="J58" s="9">
        <v>5</v>
      </c>
      <c r="K58" s="9">
        <f t="shared" si="6"/>
        <v>28</v>
      </c>
      <c r="L58" s="11">
        <f t="shared" si="3"/>
        <v>0.28000000000000003</v>
      </c>
      <c r="M58" s="6" t="e">
        <f t="shared" si="7"/>
        <v>#REF!</v>
      </c>
      <c r="N58" s="12" t="e">
        <f>#REF!</f>
        <v>#REF!</v>
      </c>
      <c r="O58" s="12" t="e">
        <f>#REF!</f>
        <v>#REF!</v>
      </c>
      <c r="P58" s="12" t="e">
        <f t="shared" si="8"/>
        <v>#REF!</v>
      </c>
      <c r="Q58" s="12" t="e">
        <f t="shared" si="5"/>
        <v>#REF!</v>
      </c>
      <c r="R58" s="12" t="e">
        <f t="shared" si="2"/>
        <v>#REF!</v>
      </c>
    </row>
    <row r="59" spans="1:18" ht="22.5" customHeight="1" x14ac:dyDescent="0.25">
      <c r="A59" s="7">
        <v>51</v>
      </c>
      <c r="B59" s="8" t="s">
        <v>41</v>
      </c>
      <c r="C59" s="9">
        <v>97</v>
      </c>
      <c r="D59" s="9">
        <v>20</v>
      </c>
      <c r="E59" s="16">
        <v>14</v>
      </c>
      <c r="F59" s="9">
        <v>0</v>
      </c>
      <c r="G59" s="9">
        <v>78.23</v>
      </c>
      <c r="H59" s="10" t="s">
        <v>14</v>
      </c>
      <c r="I59" s="9">
        <v>4.91</v>
      </c>
      <c r="J59" s="9">
        <v>5</v>
      </c>
      <c r="K59" s="9">
        <f t="shared" si="6"/>
        <v>22</v>
      </c>
      <c r="L59" s="11">
        <f t="shared" si="3"/>
        <v>0.22</v>
      </c>
      <c r="M59" s="6" t="e">
        <f t="shared" si="7"/>
        <v>#REF!</v>
      </c>
      <c r="N59" s="12" t="e">
        <f>#REF!</f>
        <v>#REF!</v>
      </c>
      <c r="O59" s="12" t="e">
        <f>#REF!</f>
        <v>#REF!</v>
      </c>
      <c r="P59" s="12" t="e">
        <f t="shared" si="8"/>
        <v>#REF!</v>
      </c>
      <c r="Q59" s="12" t="e">
        <f t="shared" si="5"/>
        <v>#REF!</v>
      </c>
      <c r="R59" s="12" t="e">
        <f t="shared" si="2"/>
        <v>#REF!</v>
      </c>
    </row>
    <row r="60" spans="1:18" ht="22.5" customHeight="1" x14ac:dyDescent="0.25">
      <c r="A60" s="7">
        <v>52</v>
      </c>
      <c r="B60" s="8" t="s">
        <v>42</v>
      </c>
      <c r="C60" s="9">
        <v>78</v>
      </c>
      <c r="D60" s="9">
        <v>30</v>
      </c>
      <c r="E60" s="16">
        <v>14</v>
      </c>
      <c r="F60" s="9">
        <v>0</v>
      </c>
      <c r="G60" s="9">
        <v>67.540000000000006</v>
      </c>
      <c r="H60" s="10" t="s">
        <v>14</v>
      </c>
      <c r="I60" s="9">
        <v>4.71</v>
      </c>
      <c r="J60" s="9">
        <v>5</v>
      </c>
      <c r="K60" s="9">
        <f t="shared" si="6"/>
        <v>32</v>
      </c>
      <c r="L60" s="11">
        <f t="shared" si="3"/>
        <v>0.32</v>
      </c>
      <c r="M60" s="6" t="e">
        <f t="shared" si="7"/>
        <v>#REF!</v>
      </c>
      <c r="N60" s="12" t="e">
        <f>#REF!</f>
        <v>#REF!</v>
      </c>
      <c r="O60" s="12" t="e">
        <f>#REF!</f>
        <v>#REF!</v>
      </c>
      <c r="P60" s="12" t="e">
        <f t="shared" si="8"/>
        <v>#REF!</v>
      </c>
      <c r="Q60" s="12" t="e">
        <f t="shared" si="5"/>
        <v>#REF!</v>
      </c>
      <c r="R60" s="12" t="e">
        <f t="shared" si="2"/>
        <v>#REF!</v>
      </c>
    </row>
    <row r="61" spans="1:18" ht="22.5" customHeight="1" x14ac:dyDescent="0.25">
      <c r="A61" s="7">
        <v>53</v>
      </c>
      <c r="B61" s="8" t="s">
        <v>113</v>
      </c>
      <c r="C61" s="9">
        <v>73</v>
      </c>
      <c r="D61" s="9">
        <v>30</v>
      </c>
      <c r="E61" s="16">
        <v>10</v>
      </c>
      <c r="F61" s="9">
        <v>0</v>
      </c>
      <c r="G61" s="9">
        <v>58.93</v>
      </c>
      <c r="H61" s="9">
        <v>0</v>
      </c>
      <c r="I61" s="9">
        <v>5.71</v>
      </c>
      <c r="J61" s="9">
        <v>3</v>
      </c>
      <c r="K61" s="9">
        <f t="shared" si="6"/>
        <v>33</v>
      </c>
      <c r="L61" s="11">
        <f t="shared" si="3"/>
        <v>0.33</v>
      </c>
      <c r="M61" s="6" t="e">
        <f t="shared" si="7"/>
        <v>#REF!</v>
      </c>
      <c r="N61" s="12" t="e">
        <f>#REF!</f>
        <v>#REF!</v>
      </c>
      <c r="O61" s="12" t="e">
        <f>#REF!</f>
        <v>#REF!</v>
      </c>
      <c r="P61" s="12" t="e">
        <f t="shared" si="8"/>
        <v>#REF!</v>
      </c>
      <c r="Q61" s="12" t="e">
        <f t="shared" si="5"/>
        <v>#REF!</v>
      </c>
      <c r="R61" s="12" t="e">
        <f t="shared" si="2"/>
        <v>#REF!</v>
      </c>
    </row>
    <row r="62" spans="1:18" ht="22.5" customHeight="1" x14ac:dyDescent="0.25">
      <c r="A62" s="7">
        <v>54</v>
      </c>
      <c r="B62" s="8" t="s">
        <v>49</v>
      </c>
      <c r="C62" s="9">
        <v>84</v>
      </c>
      <c r="D62" s="9">
        <v>20</v>
      </c>
      <c r="E62" s="16">
        <v>15</v>
      </c>
      <c r="F62" s="9">
        <v>0</v>
      </c>
      <c r="G62" s="9">
        <v>83.9</v>
      </c>
      <c r="H62" s="10" t="s">
        <v>16</v>
      </c>
      <c r="I62" s="9">
        <v>5.98</v>
      </c>
      <c r="J62" s="9">
        <v>3</v>
      </c>
      <c r="K62" s="9">
        <f t="shared" si="6"/>
        <v>18</v>
      </c>
      <c r="L62" s="11">
        <f t="shared" si="3"/>
        <v>0.18</v>
      </c>
      <c r="M62" s="6" t="e">
        <f t="shared" si="7"/>
        <v>#REF!</v>
      </c>
      <c r="N62" s="12" t="e">
        <f>#REF!</f>
        <v>#REF!</v>
      </c>
      <c r="O62" s="12" t="e">
        <f>#REF!</f>
        <v>#REF!</v>
      </c>
      <c r="P62" s="12" t="e">
        <f t="shared" si="8"/>
        <v>#REF!</v>
      </c>
      <c r="Q62" s="12" t="e">
        <f t="shared" si="5"/>
        <v>#REF!</v>
      </c>
      <c r="R62" s="12" t="e">
        <f t="shared" si="2"/>
        <v>#REF!</v>
      </c>
    </row>
    <row r="63" spans="1:18" ht="22.5" customHeight="1" x14ac:dyDescent="0.25">
      <c r="A63" s="7">
        <v>55</v>
      </c>
      <c r="B63" s="8" t="s">
        <v>50</v>
      </c>
      <c r="C63" s="9">
        <v>93</v>
      </c>
      <c r="D63" s="9">
        <v>20</v>
      </c>
      <c r="E63" s="16">
        <v>14</v>
      </c>
      <c r="F63" s="9">
        <v>0</v>
      </c>
      <c r="G63" s="9">
        <v>75.739999999999995</v>
      </c>
      <c r="H63" s="10" t="s">
        <v>14</v>
      </c>
      <c r="I63" s="9">
        <v>6.43</v>
      </c>
      <c r="J63" s="9">
        <v>3</v>
      </c>
      <c r="K63" s="9">
        <f t="shared" si="6"/>
        <v>20</v>
      </c>
      <c r="L63" s="11">
        <f t="shared" si="3"/>
        <v>0.2</v>
      </c>
      <c r="M63" s="6" t="e">
        <f t="shared" si="7"/>
        <v>#REF!</v>
      </c>
      <c r="N63" s="12" t="e">
        <f>#REF!</f>
        <v>#REF!</v>
      </c>
      <c r="O63" s="12" t="e">
        <f>#REF!</f>
        <v>#REF!</v>
      </c>
      <c r="P63" s="12" t="e">
        <f t="shared" si="8"/>
        <v>#REF!</v>
      </c>
      <c r="Q63" s="12" t="e">
        <f t="shared" si="5"/>
        <v>#REF!</v>
      </c>
      <c r="R63" s="12" t="e">
        <f t="shared" si="2"/>
        <v>#REF!</v>
      </c>
    </row>
    <row r="64" spans="1:18" ht="22.5" customHeight="1" x14ac:dyDescent="0.25">
      <c r="A64" s="7">
        <v>56</v>
      </c>
      <c r="B64" s="8" t="s">
        <v>51</v>
      </c>
      <c r="C64" s="9">
        <v>87</v>
      </c>
      <c r="D64" s="9">
        <v>20</v>
      </c>
      <c r="E64" s="16">
        <v>19</v>
      </c>
      <c r="F64" s="9">
        <v>0</v>
      </c>
      <c r="G64" s="9">
        <v>43.2</v>
      </c>
      <c r="H64" s="9">
        <v>0</v>
      </c>
      <c r="I64" s="9">
        <v>6.16</v>
      </c>
      <c r="J64" s="9">
        <v>3</v>
      </c>
      <c r="K64" s="9">
        <f t="shared" si="6"/>
        <v>23</v>
      </c>
      <c r="L64" s="11">
        <f t="shared" si="3"/>
        <v>0.23</v>
      </c>
      <c r="M64" s="6" t="e">
        <f t="shared" si="7"/>
        <v>#REF!</v>
      </c>
      <c r="N64" s="12" t="e">
        <f>#REF!</f>
        <v>#REF!</v>
      </c>
      <c r="O64" s="12" t="e">
        <f>#REF!</f>
        <v>#REF!</v>
      </c>
      <c r="P64" s="12" t="e">
        <f t="shared" si="8"/>
        <v>#REF!</v>
      </c>
      <c r="Q64" s="12" t="e">
        <f t="shared" si="5"/>
        <v>#REF!</v>
      </c>
      <c r="R64" s="12" t="e">
        <f t="shared" si="2"/>
        <v>#REF!</v>
      </c>
    </row>
    <row r="65" spans="1:18" ht="22.5" customHeight="1" x14ac:dyDescent="0.25">
      <c r="A65" s="7">
        <v>57</v>
      </c>
      <c r="B65" s="8" t="s">
        <v>52</v>
      </c>
      <c r="C65" s="9">
        <v>72</v>
      </c>
      <c r="D65" s="9">
        <v>30</v>
      </c>
      <c r="E65" s="16">
        <v>14</v>
      </c>
      <c r="F65" s="9">
        <v>0</v>
      </c>
      <c r="G65" s="16">
        <v>59.06</v>
      </c>
      <c r="H65" s="18">
        <v>0</v>
      </c>
      <c r="I65" s="9">
        <v>6.51</v>
      </c>
      <c r="J65" s="9">
        <v>3</v>
      </c>
      <c r="K65" s="9">
        <f t="shared" si="6"/>
        <v>33</v>
      </c>
      <c r="L65" s="11">
        <f t="shared" si="3"/>
        <v>0.33</v>
      </c>
      <c r="M65" s="6" t="e">
        <f t="shared" si="7"/>
        <v>#REF!</v>
      </c>
      <c r="N65" s="12" t="e">
        <f>#REF!</f>
        <v>#REF!</v>
      </c>
      <c r="O65" s="12" t="e">
        <f>#REF!</f>
        <v>#REF!</v>
      </c>
      <c r="P65" s="12" t="e">
        <f t="shared" si="8"/>
        <v>#REF!</v>
      </c>
      <c r="Q65" s="12" t="e">
        <f t="shared" si="5"/>
        <v>#REF!</v>
      </c>
      <c r="R65" s="12" t="e">
        <f t="shared" si="2"/>
        <v>#REF!</v>
      </c>
    </row>
    <row r="66" spans="1:18" ht="22.5" customHeight="1" x14ac:dyDescent="0.25">
      <c r="A66" s="7">
        <v>58</v>
      </c>
      <c r="B66" s="8" t="s">
        <v>54</v>
      </c>
      <c r="C66" s="9">
        <v>98</v>
      </c>
      <c r="D66" s="9">
        <v>20</v>
      </c>
      <c r="E66" s="16">
        <v>8</v>
      </c>
      <c r="F66" s="9">
        <v>0</v>
      </c>
      <c r="G66" s="9">
        <v>88.64</v>
      </c>
      <c r="H66" s="10" t="s">
        <v>16</v>
      </c>
      <c r="I66" s="9">
        <v>6.64</v>
      </c>
      <c r="J66" s="9">
        <v>3</v>
      </c>
      <c r="K66" s="9">
        <f t="shared" si="6"/>
        <v>18</v>
      </c>
      <c r="L66" s="11">
        <f t="shared" si="3"/>
        <v>0.18</v>
      </c>
      <c r="M66" s="6" t="e">
        <f t="shared" si="7"/>
        <v>#REF!</v>
      </c>
      <c r="N66" s="12" t="e">
        <f>#REF!</f>
        <v>#REF!</v>
      </c>
      <c r="O66" s="12" t="e">
        <f>#REF!</f>
        <v>#REF!</v>
      </c>
      <c r="P66" s="12" t="e">
        <f t="shared" si="8"/>
        <v>#REF!</v>
      </c>
      <c r="Q66" s="12" t="e">
        <f t="shared" si="5"/>
        <v>#REF!</v>
      </c>
      <c r="R66" s="12" t="e">
        <f t="shared" si="2"/>
        <v>#REF!</v>
      </c>
    </row>
    <row r="67" spans="1:18" ht="22.5" customHeight="1" x14ac:dyDescent="0.25">
      <c r="A67" s="7">
        <v>59</v>
      </c>
      <c r="B67" s="8" t="s">
        <v>65</v>
      </c>
      <c r="C67" s="9">
        <v>74</v>
      </c>
      <c r="D67" s="9">
        <v>30</v>
      </c>
      <c r="E67" s="16">
        <v>13</v>
      </c>
      <c r="F67" s="9">
        <v>0</v>
      </c>
      <c r="G67" s="9">
        <v>87.63</v>
      </c>
      <c r="H67" s="10" t="s">
        <v>16</v>
      </c>
      <c r="I67" s="9">
        <v>14.97</v>
      </c>
      <c r="J67" s="9">
        <v>0</v>
      </c>
      <c r="K67" s="9">
        <f t="shared" si="6"/>
        <v>25</v>
      </c>
      <c r="L67" s="11">
        <f t="shared" si="3"/>
        <v>0.25</v>
      </c>
      <c r="M67" s="6" t="e">
        <f t="shared" si="7"/>
        <v>#REF!</v>
      </c>
      <c r="N67" s="12" t="e">
        <f>#REF!</f>
        <v>#REF!</v>
      </c>
      <c r="O67" s="12" t="e">
        <f>#REF!</f>
        <v>#REF!</v>
      </c>
      <c r="P67" s="12" t="e">
        <f t="shared" si="8"/>
        <v>#REF!</v>
      </c>
      <c r="Q67" s="12" t="e">
        <f t="shared" si="5"/>
        <v>#REF!</v>
      </c>
      <c r="R67" s="12" t="e">
        <f t="shared" si="2"/>
        <v>#REF!</v>
      </c>
    </row>
    <row r="68" spans="1:18" ht="22.5" customHeight="1" x14ac:dyDescent="0.25">
      <c r="A68" s="7">
        <v>60</v>
      </c>
      <c r="B68" s="8" t="s">
        <v>58</v>
      </c>
      <c r="C68" s="9">
        <v>82</v>
      </c>
      <c r="D68" s="9">
        <v>20</v>
      </c>
      <c r="E68" s="16">
        <v>12</v>
      </c>
      <c r="F68" s="9">
        <v>0</v>
      </c>
      <c r="G68" s="9">
        <v>81.27</v>
      </c>
      <c r="H68" s="10" t="s">
        <v>16</v>
      </c>
      <c r="I68" s="9">
        <v>10.78</v>
      </c>
      <c r="J68" s="9">
        <v>0</v>
      </c>
      <c r="K68" s="9">
        <f t="shared" si="6"/>
        <v>15</v>
      </c>
      <c r="L68" s="11">
        <f t="shared" si="3"/>
        <v>0.15</v>
      </c>
      <c r="M68" s="6" t="e">
        <f t="shared" si="7"/>
        <v>#REF!</v>
      </c>
      <c r="N68" s="12" t="e">
        <f>#REF!</f>
        <v>#REF!</v>
      </c>
      <c r="O68" s="12" t="e">
        <f>#REF!</f>
        <v>#REF!</v>
      </c>
      <c r="P68" s="12" t="e">
        <f t="shared" si="8"/>
        <v>#REF!</v>
      </c>
      <c r="Q68" s="12" t="e">
        <f t="shared" si="5"/>
        <v>#REF!</v>
      </c>
      <c r="R68" s="12" t="e">
        <f t="shared" si="2"/>
        <v>#REF!</v>
      </c>
    </row>
    <row r="69" spans="1:18" ht="22.5" customHeight="1" x14ac:dyDescent="0.25">
      <c r="A69" s="7">
        <v>61</v>
      </c>
      <c r="B69" s="8" t="s">
        <v>61</v>
      </c>
      <c r="C69" s="9">
        <v>96</v>
      </c>
      <c r="D69" s="9">
        <v>20</v>
      </c>
      <c r="E69" s="16">
        <v>11</v>
      </c>
      <c r="F69" s="9">
        <v>0</v>
      </c>
      <c r="G69" s="9">
        <v>65.36</v>
      </c>
      <c r="H69" s="10" t="s">
        <v>14</v>
      </c>
      <c r="I69" s="9">
        <v>13.5</v>
      </c>
      <c r="J69" s="9">
        <v>0</v>
      </c>
      <c r="K69" s="9">
        <f t="shared" si="6"/>
        <v>17</v>
      </c>
      <c r="L69" s="11">
        <f t="shared" si="3"/>
        <v>0.17</v>
      </c>
      <c r="M69" s="6" t="e">
        <f t="shared" si="7"/>
        <v>#REF!</v>
      </c>
      <c r="N69" s="12" t="e">
        <f>#REF!</f>
        <v>#REF!</v>
      </c>
      <c r="O69" s="12" t="e">
        <f>#REF!</f>
        <v>#REF!</v>
      </c>
      <c r="P69" s="12" t="e">
        <f t="shared" si="8"/>
        <v>#REF!</v>
      </c>
      <c r="Q69" s="12" t="e">
        <f t="shared" si="5"/>
        <v>#REF!</v>
      </c>
      <c r="R69" s="12" t="e">
        <f t="shared" si="2"/>
        <v>#REF!</v>
      </c>
    </row>
    <row r="70" spans="1:18" ht="22.5" customHeight="1" x14ac:dyDescent="0.25">
      <c r="A70" s="7">
        <v>62</v>
      </c>
      <c r="B70" s="8" t="s">
        <v>39</v>
      </c>
      <c r="C70" s="9">
        <v>81</v>
      </c>
      <c r="D70" s="9">
        <v>20</v>
      </c>
      <c r="E70" s="16">
        <v>11</v>
      </c>
      <c r="F70" s="9">
        <v>0</v>
      </c>
      <c r="G70" s="9">
        <v>72.84</v>
      </c>
      <c r="H70" s="10" t="s">
        <v>14</v>
      </c>
      <c r="I70" s="9">
        <v>4.37</v>
      </c>
      <c r="J70" s="9">
        <v>5</v>
      </c>
      <c r="K70" s="9">
        <f t="shared" si="6"/>
        <v>22</v>
      </c>
      <c r="L70" s="11">
        <f t="shared" si="3"/>
        <v>0.22</v>
      </c>
      <c r="M70" s="6" t="e">
        <f t="shared" si="7"/>
        <v>#REF!</v>
      </c>
      <c r="N70" s="12" t="e">
        <f>#REF!</f>
        <v>#REF!</v>
      </c>
      <c r="O70" s="12" t="e">
        <f>#REF!</f>
        <v>#REF!</v>
      </c>
      <c r="P70" s="12" t="e">
        <f t="shared" si="8"/>
        <v>#REF!</v>
      </c>
      <c r="Q70" s="12" t="e">
        <f t="shared" si="5"/>
        <v>#REF!</v>
      </c>
      <c r="R70" s="12" t="e">
        <f t="shared" si="2"/>
        <v>#REF!</v>
      </c>
    </row>
    <row r="71" spans="1:18" ht="22.5" customHeight="1" x14ac:dyDescent="0.25">
      <c r="A71" s="7">
        <v>63</v>
      </c>
      <c r="B71" s="8" t="s">
        <v>27</v>
      </c>
      <c r="C71" s="9">
        <v>57</v>
      </c>
      <c r="D71" s="9">
        <v>50</v>
      </c>
      <c r="E71" s="16">
        <v>18</v>
      </c>
      <c r="F71" s="10">
        <v>0</v>
      </c>
      <c r="G71" s="16">
        <v>19.97</v>
      </c>
      <c r="H71" s="16">
        <v>5</v>
      </c>
      <c r="I71" s="9">
        <v>1.63</v>
      </c>
      <c r="J71" s="9">
        <v>5</v>
      </c>
      <c r="K71" s="9">
        <f t="shared" si="6"/>
        <v>60</v>
      </c>
      <c r="L71" s="11">
        <f t="shared" si="3"/>
        <v>0.6</v>
      </c>
      <c r="M71" s="6" t="e">
        <f t="shared" si="7"/>
        <v>#REF!</v>
      </c>
      <c r="N71" s="12" t="e">
        <f>#REF!</f>
        <v>#REF!</v>
      </c>
      <c r="O71" s="12" t="e">
        <f>#REF!</f>
        <v>#REF!</v>
      </c>
      <c r="P71" s="12" t="e">
        <f t="shared" si="8"/>
        <v>#REF!</v>
      </c>
      <c r="Q71" s="12" t="e">
        <f t="shared" si="5"/>
        <v>#REF!</v>
      </c>
      <c r="R71" s="12" t="e">
        <f t="shared" si="2"/>
        <v>#REF!</v>
      </c>
    </row>
    <row r="72" spans="1:18" ht="22.5" customHeight="1" x14ac:dyDescent="0.25">
      <c r="A72" s="7">
        <v>64</v>
      </c>
      <c r="B72" s="8" t="s">
        <v>28</v>
      </c>
      <c r="C72" s="9">
        <v>66</v>
      </c>
      <c r="D72" s="9">
        <v>40</v>
      </c>
      <c r="E72" s="16">
        <v>25</v>
      </c>
      <c r="F72" s="9">
        <v>-2</v>
      </c>
      <c r="G72" s="9">
        <v>5.34</v>
      </c>
      <c r="H72" s="9">
        <v>5</v>
      </c>
      <c r="I72" s="9">
        <v>1.86</v>
      </c>
      <c r="J72" s="9">
        <v>5</v>
      </c>
      <c r="K72" s="9">
        <f t="shared" si="6"/>
        <v>48</v>
      </c>
      <c r="L72" s="11">
        <f t="shared" si="3"/>
        <v>0.48</v>
      </c>
      <c r="M72" s="6" t="e">
        <f t="shared" si="7"/>
        <v>#REF!</v>
      </c>
      <c r="N72" s="12" t="e">
        <f>#REF!</f>
        <v>#REF!</v>
      </c>
      <c r="O72" s="12" t="e">
        <f>#REF!</f>
        <v>#REF!</v>
      </c>
      <c r="P72" s="12" t="e">
        <f t="shared" si="8"/>
        <v>#REF!</v>
      </c>
      <c r="Q72" s="12" t="e">
        <f t="shared" si="5"/>
        <v>#REF!</v>
      </c>
      <c r="R72" s="12" t="e">
        <f t="shared" si="2"/>
        <v>#REF!</v>
      </c>
    </row>
    <row r="73" spans="1:18" ht="22.5" customHeight="1" x14ac:dyDescent="0.25">
      <c r="A73" s="7">
        <v>65</v>
      </c>
      <c r="B73" s="8" t="s">
        <v>114</v>
      </c>
      <c r="C73" s="9">
        <v>66</v>
      </c>
      <c r="D73" s="9">
        <v>40</v>
      </c>
      <c r="E73" s="16">
        <v>11</v>
      </c>
      <c r="F73" s="9">
        <v>0</v>
      </c>
      <c r="G73" s="16">
        <v>86.5</v>
      </c>
      <c r="H73" s="16">
        <v>-5</v>
      </c>
      <c r="I73" s="9">
        <v>2.2799999999999998</v>
      </c>
      <c r="J73" s="9">
        <v>5</v>
      </c>
      <c r="K73" s="9">
        <f t="shared" si="6"/>
        <v>40</v>
      </c>
      <c r="L73" s="11">
        <f t="shared" si="3"/>
        <v>0.4</v>
      </c>
      <c r="M73" s="6" t="e">
        <f t="shared" si="7"/>
        <v>#REF!</v>
      </c>
      <c r="N73" s="12" t="e">
        <f>#REF!</f>
        <v>#REF!</v>
      </c>
      <c r="O73" s="12" t="e">
        <f>#REF!</f>
        <v>#REF!</v>
      </c>
      <c r="P73" s="12" t="e">
        <f t="shared" si="8"/>
        <v>#REF!</v>
      </c>
      <c r="Q73" s="12" t="e">
        <f t="shared" si="5"/>
        <v>#REF!</v>
      </c>
      <c r="R73" s="12" t="e">
        <f t="shared" ref="R73:R85" si="9">L73*O73</f>
        <v>#REF!</v>
      </c>
    </row>
    <row r="74" spans="1:18" ht="22.5" customHeight="1" x14ac:dyDescent="0.25">
      <c r="A74" s="7">
        <v>66</v>
      </c>
      <c r="B74" s="8" t="s">
        <v>115</v>
      </c>
      <c r="C74" s="9">
        <v>56</v>
      </c>
      <c r="D74" s="9">
        <v>50</v>
      </c>
      <c r="E74" s="16">
        <v>25</v>
      </c>
      <c r="F74" s="9">
        <v>-2</v>
      </c>
      <c r="G74" s="9">
        <v>5</v>
      </c>
      <c r="H74" s="9">
        <v>5</v>
      </c>
      <c r="I74" s="9">
        <v>3.62</v>
      </c>
      <c r="J74" s="9">
        <v>5</v>
      </c>
      <c r="K74" s="9">
        <f t="shared" si="6"/>
        <v>58</v>
      </c>
      <c r="L74" s="11">
        <f t="shared" ref="L74:L85" si="10">K74/100</f>
        <v>0.57999999999999996</v>
      </c>
      <c r="M74" s="6" t="e">
        <f t="shared" si="7"/>
        <v>#REF!</v>
      </c>
      <c r="N74" s="12" t="e">
        <f>#REF!</f>
        <v>#REF!</v>
      </c>
      <c r="O74" s="12" t="e">
        <f>#REF!</f>
        <v>#REF!</v>
      </c>
      <c r="P74" s="12" t="e">
        <f t="shared" si="8"/>
        <v>#REF!</v>
      </c>
      <c r="Q74" s="12" t="e">
        <f t="shared" ref="Q74:Q85" si="11">L74*N74</f>
        <v>#REF!</v>
      </c>
      <c r="R74" s="12" t="e">
        <f t="shared" si="9"/>
        <v>#REF!</v>
      </c>
    </row>
    <row r="75" spans="1:18" ht="22.5" customHeight="1" x14ac:dyDescent="0.25">
      <c r="A75" s="7">
        <v>67</v>
      </c>
      <c r="B75" s="8" t="s">
        <v>34</v>
      </c>
      <c r="C75" s="9">
        <v>50</v>
      </c>
      <c r="D75" s="9">
        <v>50</v>
      </c>
      <c r="E75" s="16">
        <v>16</v>
      </c>
      <c r="F75" s="9">
        <v>0</v>
      </c>
      <c r="G75" s="9">
        <v>36.65</v>
      </c>
      <c r="H75" s="9">
        <v>3</v>
      </c>
      <c r="I75" s="9">
        <v>3.6</v>
      </c>
      <c r="J75" s="9">
        <v>5</v>
      </c>
      <c r="K75" s="9">
        <f t="shared" ref="K75:K85" si="12">D75+F75+H75+J75</f>
        <v>58</v>
      </c>
      <c r="L75" s="11">
        <f t="shared" si="10"/>
        <v>0.57999999999999996</v>
      </c>
      <c r="M75" s="6" t="e">
        <f t="shared" ref="M75:M85" si="13">N75+O75</f>
        <v>#REF!</v>
      </c>
      <c r="N75" s="12" t="e">
        <f>#REF!</f>
        <v>#REF!</v>
      </c>
      <c r="O75" s="12" t="e">
        <f>#REF!</f>
        <v>#REF!</v>
      </c>
      <c r="P75" s="12" t="e">
        <f t="shared" ref="P75:P85" si="14">L75*M75</f>
        <v>#REF!</v>
      </c>
      <c r="Q75" s="12" t="e">
        <f t="shared" si="11"/>
        <v>#REF!</v>
      </c>
      <c r="R75" s="12" t="e">
        <f t="shared" si="9"/>
        <v>#REF!</v>
      </c>
    </row>
    <row r="76" spans="1:18" ht="22.5" customHeight="1" x14ac:dyDescent="0.25">
      <c r="A76" s="7">
        <v>68</v>
      </c>
      <c r="B76" s="8" t="s">
        <v>35</v>
      </c>
      <c r="C76" s="9">
        <v>59</v>
      </c>
      <c r="D76" s="9">
        <v>50</v>
      </c>
      <c r="E76" s="16">
        <v>14</v>
      </c>
      <c r="F76" s="9">
        <v>0</v>
      </c>
      <c r="G76" s="9">
        <v>39.24</v>
      </c>
      <c r="H76" s="9">
        <v>3</v>
      </c>
      <c r="I76" s="9">
        <v>3.48</v>
      </c>
      <c r="J76" s="9">
        <v>5</v>
      </c>
      <c r="K76" s="9">
        <f t="shared" si="12"/>
        <v>58</v>
      </c>
      <c r="L76" s="11">
        <f t="shared" si="10"/>
        <v>0.57999999999999996</v>
      </c>
      <c r="M76" s="6" t="e">
        <f t="shared" si="13"/>
        <v>#REF!</v>
      </c>
      <c r="N76" s="12" t="e">
        <f>#REF!</f>
        <v>#REF!</v>
      </c>
      <c r="O76" s="12" t="e">
        <f>#REF!</f>
        <v>#REF!</v>
      </c>
      <c r="P76" s="12" t="e">
        <f t="shared" si="14"/>
        <v>#REF!</v>
      </c>
      <c r="Q76" s="12" t="e">
        <f t="shared" si="11"/>
        <v>#REF!</v>
      </c>
      <c r="R76" s="12" t="e">
        <f t="shared" si="9"/>
        <v>#REF!</v>
      </c>
    </row>
    <row r="77" spans="1:18" ht="22.5" customHeight="1" x14ac:dyDescent="0.25">
      <c r="A77" s="7">
        <v>69</v>
      </c>
      <c r="B77" s="8" t="s">
        <v>37</v>
      </c>
      <c r="C77" s="9">
        <v>55</v>
      </c>
      <c r="D77" s="9">
        <v>50</v>
      </c>
      <c r="E77" s="16">
        <v>23</v>
      </c>
      <c r="F77" s="9">
        <v>-2</v>
      </c>
      <c r="G77" s="9">
        <v>6.89</v>
      </c>
      <c r="H77" s="9">
        <v>5</v>
      </c>
      <c r="I77" s="9">
        <v>3.92</v>
      </c>
      <c r="J77" s="9">
        <v>5</v>
      </c>
      <c r="K77" s="9">
        <f t="shared" si="12"/>
        <v>58</v>
      </c>
      <c r="L77" s="11">
        <f t="shared" si="10"/>
        <v>0.57999999999999996</v>
      </c>
      <c r="M77" s="6" t="e">
        <f t="shared" si="13"/>
        <v>#REF!</v>
      </c>
      <c r="N77" s="12" t="e">
        <f>#REF!</f>
        <v>#REF!</v>
      </c>
      <c r="O77" s="12" t="e">
        <f>#REF!</f>
        <v>#REF!</v>
      </c>
      <c r="P77" s="12" t="e">
        <f t="shared" si="14"/>
        <v>#REF!</v>
      </c>
      <c r="Q77" s="12" t="e">
        <f t="shared" si="11"/>
        <v>#REF!</v>
      </c>
      <c r="R77" s="12" t="e">
        <f t="shared" si="9"/>
        <v>#REF!</v>
      </c>
    </row>
    <row r="78" spans="1:18" ht="22.5" customHeight="1" x14ac:dyDescent="0.25">
      <c r="A78" s="7">
        <v>70</v>
      </c>
      <c r="B78" s="8" t="s">
        <v>62</v>
      </c>
      <c r="C78" s="9">
        <v>64</v>
      </c>
      <c r="D78" s="9">
        <v>40</v>
      </c>
      <c r="E78" s="16">
        <v>16</v>
      </c>
      <c r="F78" s="9">
        <v>0</v>
      </c>
      <c r="G78" s="9">
        <v>67.94</v>
      </c>
      <c r="H78" s="10" t="s">
        <v>14</v>
      </c>
      <c r="I78" s="9">
        <v>13.51</v>
      </c>
      <c r="J78" s="9">
        <v>0</v>
      </c>
      <c r="K78" s="9">
        <f t="shared" si="12"/>
        <v>37</v>
      </c>
      <c r="L78" s="11">
        <f t="shared" si="10"/>
        <v>0.37</v>
      </c>
      <c r="M78" s="6" t="e">
        <f t="shared" si="13"/>
        <v>#REF!</v>
      </c>
      <c r="N78" s="12" t="e">
        <f>#REF!</f>
        <v>#REF!</v>
      </c>
      <c r="O78" s="12" t="e">
        <f>#REF!</f>
        <v>#REF!</v>
      </c>
      <c r="P78" s="12" t="e">
        <f t="shared" si="14"/>
        <v>#REF!</v>
      </c>
      <c r="Q78" s="12" t="e">
        <f t="shared" si="11"/>
        <v>#REF!</v>
      </c>
      <c r="R78" s="12" t="e">
        <f t="shared" si="9"/>
        <v>#REF!</v>
      </c>
    </row>
    <row r="79" spans="1:18" ht="22.5" customHeight="1" x14ac:dyDescent="0.25">
      <c r="A79" s="7">
        <v>71</v>
      </c>
      <c r="B79" s="8" t="s">
        <v>29</v>
      </c>
      <c r="C79" s="9">
        <v>78</v>
      </c>
      <c r="D79" s="9">
        <v>30</v>
      </c>
      <c r="E79" s="16">
        <v>16</v>
      </c>
      <c r="F79" s="9">
        <v>0</v>
      </c>
      <c r="G79" s="9">
        <v>36.86</v>
      </c>
      <c r="H79" s="9">
        <v>3</v>
      </c>
      <c r="I79" s="9">
        <v>2.5299999999999998</v>
      </c>
      <c r="J79" s="9">
        <v>5</v>
      </c>
      <c r="K79" s="9">
        <f t="shared" si="12"/>
        <v>38</v>
      </c>
      <c r="L79" s="11">
        <f t="shared" si="10"/>
        <v>0.38</v>
      </c>
      <c r="M79" s="6" t="e">
        <f t="shared" si="13"/>
        <v>#REF!</v>
      </c>
      <c r="N79" s="12" t="e">
        <f>#REF!</f>
        <v>#REF!</v>
      </c>
      <c r="O79" s="12" t="e">
        <f>#REF!</f>
        <v>#REF!</v>
      </c>
      <c r="P79" s="12" t="e">
        <f t="shared" si="14"/>
        <v>#REF!</v>
      </c>
      <c r="Q79" s="12" t="e">
        <f t="shared" si="11"/>
        <v>#REF!</v>
      </c>
      <c r="R79" s="12" t="e">
        <f t="shared" si="9"/>
        <v>#REF!</v>
      </c>
    </row>
    <row r="80" spans="1:18" ht="22.5" customHeight="1" x14ac:dyDescent="0.25">
      <c r="A80" s="7">
        <v>72</v>
      </c>
      <c r="B80" s="8" t="s">
        <v>43</v>
      </c>
      <c r="C80" s="9">
        <v>44</v>
      </c>
      <c r="D80" s="9">
        <v>60</v>
      </c>
      <c r="E80" s="16">
        <v>17</v>
      </c>
      <c r="F80" s="9">
        <v>0</v>
      </c>
      <c r="G80" s="9">
        <v>72.58</v>
      </c>
      <c r="H80" s="10" t="s">
        <v>14</v>
      </c>
      <c r="I80" s="9">
        <v>4.79</v>
      </c>
      <c r="J80" s="9">
        <v>5</v>
      </c>
      <c r="K80" s="9">
        <f t="shared" si="12"/>
        <v>62</v>
      </c>
      <c r="L80" s="11">
        <f t="shared" si="10"/>
        <v>0.62</v>
      </c>
      <c r="M80" s="6" t="e">
        <f t="shared" si="13"/>
        <v>#REF!</v>
      </c>
      <c r="N80" s="12" t="e">
        <f>#REF!</f>
        <v>#REF!</v>
      </c>
      <c r="O80" s="12" t="e">
        <f>#REF!</f>
        <v>#REF!</v>
      </c>
      <c r="P80" s="12" t="e">
        <f t="shared" si="14"/>
        <v>#REF!</v>
      </c>
      <c r="Q80" s="12" t="e">
        <f t="shared" si="11"/>
        <v>#REF!</v>
      </c>
      <c r="R80" s="12" t="e">
        <f t="shared" si="9"/>
        <v>#REF!</v>
      </c>
    </row>
    <row r="81" spans="1:18" ht="22.5" customHeight="1" x14ac:dyDescent="0.25">
      <c r="A81" s="7">
        <v>73</v>
      </c>
      <c r="B81" s="8" t="s">
        <v>31</v>
      </c>
      <c r="C81" s="9">
        <v>37</v>
      </c>
      <c r="D81" s="9">
        <v>70</v>
      </c>
      <c r="E81" s="16">
        <v>26</v>
      </c>
      <c r="F81" s="9">
        <v>-2</v>
      </c>
      <c r="G81" s="9">
        <v>17.920000000000002</v>
      </c>
      <c r="H81" s="9">
        <v>5</v>
      </c>
      <c r="I81" s="9">
        <v>3.19</v>
      </c>
      <c r="J81" s="9">
        <v>5</v>
      </c>
      <c r="K81" s="9">
        <f t="shared" si="12"/>
        <v>78</v>
      </c>
      <c r="L81" s="11">
        <f t="shared" si="10"/>
        <v>0.78</v>
      </c>
      <c r="M81" s="6" t="e">
        <f t="shared" si="13"/>
        <v>#REF!</v>
      </c>
      <c r="N81" s="12" t="e">
        <f>#REF!</f>
        <v>#REF!</v>
      </c>
      <c r="O81" s="12" t="e">
        <f>#REF!</f>
        <v>#REF!</v>
      </c>
      <c r="P81" s="12" t="e">
        <f t="shared" si="14"/>
        <v>#REF!</v>
      </c>
      <c r="Q81" s="12" t="e">
        <f t="shared" si="11"/>
        <v>#REF!</v>
      </c>
      <c r="R81" s="12" t="e">
        <f t="shared" si="9"/>
        <v>#REF!</v>
      </c>
    </row>
    <row r="82" spans="1:18" ht="22.5" customHeight="1" x14ac:dyDescent="0.25">
      <c r="A82" s="7">
        <v>74</v>
      </c>
      <c r="B82" s="8" t="s">
        <v>53</v>
      </c>
      <c r="C82" s="9">
        <v>86</v>
      </c>
      <c r="D82" s="9">
        <v>20</v>
      </c>
      <c r="E82" s="16">
        <v>15</v>
      </c>
      <c r="F82" s="9">
        <v>0</v>
      </c>
      <c r="G82" s="9">
        <v>23.07</v>
      </c>
      <c r="H82" s="9">
        <v>3</v>
      </c>
      <c r="I82" s="9">
        <v>6.48</v>
      </c>
      <c r="J82" s="9">
        <v>3</v>
      </c>
      <c r="K82" s="9">
        <f t="shared" si="12"/>
        <v>26</v>
      </c>
      <c r="L82" s="11">
        <f t="shared" si="10"/>
        <v>0.26</v>
      </c>
      <c r="M82" s="6" t="e">
        <f t="shared" si="13"/>
        <v>#REF!</v>
      </c>
      <c r="N82" s="12" t="e">
        <f>#REF!</f>
        <v>#REF!</v>
      </c>
      <c r="O82" s="12" t="e">
        <f>#REF!</f>
        <v>#REF!</v>
      </c>
      <c r="P82" s="12" t="e">
        <f t="shared" si="14"/>
        <v>#REF!</v>
      </c>
      <c r="Q82" s="12" t="e">
        <f t="shared" si="11"/>
        <v>#REF!</v>
      </c>
      <c r="R82" s="12" t="e">
        <f t="shared" si="9"/>
        <v>#REF!</v>
      </c>
    </row>
    <row r="83" spans="1:18" ht="22.5" customHeight="1" x14ac:dyDescent="0.25">
      <c r="A83" s="7">
        <v>75</v>
      </c>
      <c r="B83" s="8" t="s">
        <v>59</v>
      </c>
      <c r="C83" s="9">
        <v>42</v>
      </c>
      <c r="D83" s="9">
        <v>60</v>
      </c>
      <c r="E83" s="16">
        <v>14</v>
      </c>
      <c r="F83" s="9">
        <v>0</v>
      </c>
      <c r="G83" s="9">
        <v>72.099999999999994</v>
      </c>
      <c r="H83" s="10" t="s">
        <v>14</v>
      </c>
      <c r="I83" s="9">
        <v>11.66</v>
      </c>
      <c r="J83" s="9">
        <v>0</v>
      </c>
      <c r="K83" s="9">
        <f t="shared" si="12"/>
        <v>57</v>
      </c>
      <c r="L83" s="11">
        <f t="shared" si="10"/>
        <v>0.56999999999999995</v>
      </c>
      <c r="M83" s="6" t="e">
        <f t="shared" si="13"/>
        <v>#REF!</v>
      </c>
      <c r="N83" s="12" t="e">
        <f>#REF!</f>
        <v>#REF!</v>
      </c>
      <c r="O83" s="12" t="e">
        <f>#REF!</f>
        <v>#REF!</v>
      </c>
      <c r="P83" s="12" t="e">
        <f t="shared" si="14"/>
        <v>#REF!</v>
      </c>
      <c r="Q83" s="12" t="e">
        <f t="shared" si="11"/>
        <v>#REF!</v>
      </c>
      <c r="R83" s="12" t="e">
        <f t="shared" si="9"/>
        <v>#REF!</v>
      </c>
    </row>
    <row r="84" spans="1:18" ht="22.5" customHeight="1" x14ac:dyDescent="0.25">
      <c r="A84" s="7">
        <v>76</v>
      </c>
      <c r="B84" s="8" t="s">
        <v>47</v>
      </c>
      <c r="C84" s="9">
        <v>53</v>
      </c>
      <c r="D84" s="9">
        <v>50</v>
      </c>
      <c r="E84" s="16">
        <v>16</v>
      </c>
      <c r="F84" s="9">
        <v>0</v>
      </c>
      <c r="G84" s="9">
        <v>23.81</v>
      </c>
      <c r="H84" s="9">
        <v>3</v>
      </c>
      <c r="I84" s="9">
        <v>5.73</v>
      </c>
      <c r="J84" s="9">
        <v>3</v>
      </c>
      <c r="K84" s="9">
        <f t="shared" si="12"/>
        <v>56</v>
      </c>
      <c r="L84" s="11">
        <f t="shared" si="10"/>
        <v>0.56000000000000005</v>
      </c>
      <c r="M84" s="6" t="e">
        <f t="shared" si="13"/>
        <v>#REF!</v>
      </c>
      <c r="N84" s="12" t="e">
        <f>#REF!</f>
        <v>#REF!</v>
      </c>
      <c r="O84" s="12" t="e">
        <f>#REF!</f>
        <v>#REF!</v>
      </c>
      <c r="P84" s="12" t="e">
        <f t="shared" si="14"/>
        <v>#REF!</v>
      </c>
      <c r="Q84" s="12" t="e">
        <f t="shared" si="11"/>
        <v>#REF!</v>
      </c>
      <c r="R84" s="12" t="e">
        <f t="shared" si="9"/>
        <v>#REF!</v>
      </c>
    </row>
    <row r="85" spans="1:18" x14ac:dyDescent="0.25">
      <c r="A85" s="7">
        <v>77</v>
      </c>
      <c r="B85" s="8" t="s">
        <v>116</v>
      </c>
      <c r="C85" s="9">
        <v>26</v>
      </c>
      <c r="D85" s="9">
        <v>80</v>
      </c>
      <c r="E85" s="16">
        <v>19</v>
      </c>
      <c r="F85" s="9">
        <v>0</v>
      </c>
      <c r="G85" s="9">
        <v>28.69</v>
      </c>
      <c r="H85" s="9">
        <v>3</v>
      </c>
      <c r="I85" s="9">
        <v>1.91</v>
      </c>
      <c r="J85" s="9">
        <v>5</v>
      </c>
      <c r="K85" s="9">
        <f t="shared" si="12"/>
        <v>88</v>
      </c>
      <c r="L85" s="11">
        <f t="shared" si="10"/>
        <v>0.88</v>
      </c>
      <c r="M85" s="6" t="e">
        <f t="shared" si="13"/>
        <v>#REF!</v>
      </c>
      <c r="N85" s="12" t="e">
        <f>#REF!</f>
        <v>#REF!</v>
      </c>
      <c r="O85" s="12" t="e">
        <f>#REF!</f>
        <v>#REF!</v>
      </c>
      <c r="P85" s="12" t="e">
        <f t="shared" si="14"/>
        <v>#REF!</v>
      </c>
      <c r="Q85" s="12" t="e">
        <f t="shared" si="11"/>
        <v>#REF!</v>
      </c>
      <c r="R85" s="12" t="e">
        <f t="shared" si="9"/>
        <v>#REF!</v>
      </c>
    </row>
    <row r="86" spans="1:18" x14ac:dyDescent="0.25">
      <c r="E86" s="17">
        <f>SUM(E9:E85)</f>
        <v>1042</v>
      </c>
    </row>
  </sheetData>
  <sortState ref="M9:O84">
    <sortCondition descending="1" ref="M9:M84"/>
  </sortState>
  <mergeCells count="23">
    <mergeCell ref="C5:D5"/>
    <mergeCell ref="K5:K7"/>
    <mergeCell ref="L5:L7"/>
    <mergeCell ref="G5:H5"/>
    <mergeCell ref="E6:E7"/>
    <mergeCell ref="F6:F7"/>
    <mergeCell ref="G6:G7"/>
    <mergeCell ref="A1:R1"/>
    <mergeCell ref="H6:H7"/>
    <mergeCell ref="I6:I7"/>
    <mergeCell ref="J6:J7"/>
    <mergeCell ref="I5:J5"/>
    <mergeCell ref="M6:O6"/>
    <mergeCell ref="P6:R6"/>
    <mergeCell ref="M5:R5"/>
    <mergeCell ref="A3:R3"/>
    <mergeCell ref="A2:R2"/>
    <mergeCell ref="C6:C7"/>
    <mergeCell ref="D6:D7"/>
    <mergeCell ref="A4:B4"/>
    <mergeCell ref="A5:A7"/>
    <mergeCell ref="B5:B7"/>
    <mergeCell ref="E5:F5"/>
  </mergeCells>
  <phoneticPr fontId="4" type="noConversion"/>
  <pageMargins left="0.44" right="0.15748031496062992" top="0.51181102362204722" bottom="0.31496062992125984" header="0.31496062992125984" footer="0.19685039370078741"/>
  <pageSetup paperSize="9" scale="83" fitToHeight="0" orientation="landscape" r:id="rId1"/>
  <headerFooter differentFirst="1">
    <oddHeader>&amp;C&amp;12&amp;P</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S40"/>
  <sheetViews>
    <sheetView zoomScale="70" zoomScaleNormal="70" workbookViewId="0">
      <selection activeCell="A4" sqref="A4"/>
    </sheetView>
  </sheetViews>
  <sheetFormatPr defaultRowHeight="18.75" x14ac:dyDescent="0.3"/>
  <cols>
    <col min="1" max="1" width="3.6640625" customWidth="1"/>
    <col min="2" max="2" width="25.5546875" customWidth="1"/>
    <col min="3" max="5" width="7.44140625" customWidth="1"/>
    <col min="6" max="6" width="6.5546875" customWidth="1"/>
    <col min="7" max="7" width="6.33203125" customWidth="1"/>
    <col min="8" max="8" width="6.5546875" customWidth="1"/>
    <col min="9" max="9" width="5.6640625" customWidth="1"/>
    <col min="10" max="10" width="6.109375" customWidth="1"/>
    <col min="11" max="11" width="5.77734375" customWidth="1"/>
    <col min="12" max="12" width="5.5546875" customWidth="1"/>
    <col min="13" max="13" width="6" customWidth="1"/>
    <col min="14" max="14" width="6.21875" customWidth="1"/>
    <col min="15" max="16" width="6" customWidth="1"/>
    <col min="17" max="17" width="6.109375" customWidth="1"/>
    <col min="18" max="18" width="6" customWidth="1"/>
    <col min="19" max="19" width="5.77734375" customWidth="1"/>
    <col min="20" max="20" width="6" customWidth="1"/>
    <col min="21" max="22" width="5.6640625" customWidth="1"/>
    <col min="23" max="23" width="5.5546875" customWidth="1"/>
    <col min="24" max="24" width="6.21875" customWidth="1"/>
    <col min="25" max="25" width="5.88671875" customWidth="1"/>
    <col min="26" max="26" width="5.6640625" customWidth="1"/>
    <col min="27" max="27" width="5.21875" customWidth="1"/>
    <col min="28" max="28" width="6.21875" customWidth="1"/>
    <col min="29" max="29" width="5.6640625" customWidth="1"/>
    <col min="30" max="30" width="5.33203125" customWidth="1"/>
    <col min="31" max="32" width="5.77734375" customWidth="1"/>
    <col min="33" max="33" width="5.6640625" customWidth="1"/>
    <col min="34" max="34" width="6.33203125" customWidth="1"/>
    <col min="35" max="35" width="5.6640625" customWidth="1"/>
    <col min="36" max="36" width="5.21875" customWidth="1"/>
    <col min="37" max="37" width="5.33203125" customWidth="1"/>
    <col min="38" max="38" width="5.77734375" customWidth="1"/>
    <col min="39" max="39" width="6.21875" customWidth="1"/>
    <col min="40" max="40" width="6.109375" customWidth="1"/>
    <col min="41" max="41" width="6" customWidth="1"/>
    <col min="42" max="42" width="6.5546875" customWidth="1"/>
    <col min="43" max="43" width="5.77734375" customWidth="1"/>
    <col min="44" max="44" width="5.21875" customWidth="1"/>
  </cols>
  <sheetData>
    <row r="1" spans="1:45" x14ac:dyDescent="0.3">
      <c r="A1" s="145" t="s">
        <v>162</v>
      </c>
      <c r="B1" s="145"/>
      <c r="C1" s="145"/>
      <c r="D1" s="145"/>
      <c r="E1" s="145"/>
      <c r="F1" s="145"/>
      <c r="G1" s="145"/>
      <c r="H1" s="145"/>
      <c r="I1" s="145"/>
      <c r="J1" s="145"/>
      <c r="K1" s="145"/>
      <c r="L1" s="145"/>
      <c r="M1" s="145"/>
      <c r="N1" s="145"/>
      <c r="O1" s="145"/>
      <c r="P1" s="145"/>
      <c r="Q1" s="145"/>
      <c r="R1" s="145"/>
      <c r="S1" s="145"/>
      <c r="T1" s="145"/>
      <c r="U1" s="145"/>
      <c r="V1" s="145"/>
      <c r="W1" s="145"/>
      <c r="X1" s="145"/>
      <c r="Y1" s="145"/>
      <c r="Z1" s="145"/>
      <c r="AA1" s="145"/>
      <c r="AB1" s="145"/>
      <c r="AC1" s="145"/>
      <c r="AD1" s="145"/>
      <c r="AE1" s="145"/>
      <c r="AF1" s="145"/>
      <c r="AG1" s="145"/>
      <c r="AH1" s="145"/>
      <c r="AI1" s="145"/>
      <c r="AJ1" s="145"/>
      <c r="AK1" s="145"/>
      <c r="AL1" s="145"/>
      <c r="AM1" s="145"/>
      <c r="AN1" s="145"/>
      <c r="AO1" s="145"/>
      <c r="AP1" s="145"/>
      <c r="AQ1" s="145"/>
      <c r="AR1" s="145"/>
    </row>
    <row r="2" spans="1:45" ht="41.25" customHeight="1" x14ac:dyDescent="0.3">
      <c r="A2" s="146" t="s">
        <v>163</v>
      </c>
      <c r="B2" s="146"/>
      <c r="C2" s="146"/>
      <c r="D2" s="146"/>
      <c r="E2" s="146"/>
      <c r="F2" s="146"/>
      <c r="G2" s="146"/>
      <c r="H2" s="146"/>
      <c r="I2" s="146"/>
      <c r="J2" s="146"/>
      <c r="K2" s="146"/>
      <c r="L2" s="146"/>
      <c r="M2" s="146"/>
      <c r="N2" s="146"/>
      <c r="O2" s="146"/>
      <c r="P2" s="146"/>
      <c r="Q2" s="146"/>
      <c r="R2" s="146"/>
      <c r="S2" s="146"/>
      <c r="T2" s="146"/>
      <c r="U2" s="146"/>
      <c r="V2" s="146"/>
      <c r="W2" s="146"/>
      <c r="X2" s="146"/>
      <c r="Y2" s="146"/>
      <c r="Z2" s="146"/>
      <c r="AA2" s="146"/>
      <c r="AB2" s="146"/>
      <c r="AC2" s="146"/>
      <c r="AD2" s="146"/>
      <c r="AE2" s="146"/>
      <c r="AF2" s="146"/>
      <c r="AG2" s="146"/>
      <c r="AH2" s="146"/>
      <c r="AI2" s="146"/>
      <c r="AJ2" s="146"/>
      <c r="AK2" s="146"/>
      <c r="AL2" s="146"/>
      <c r="AM2" s="146"/>
      <c r="AN2" s="146"/>
      <c r="AO2" s="146"/>
      <c r="AP2" s="146"/>
      <c r="AQ2" s="146"/>
      <c r="AR2" s="146"/>
    </row>
    <row r="3" spans="1:45" x14ac:dyDescent="0.3">
      <c r="A3" s="147" t="str">
        <f>'1. Biểu tổng'!A3:M3</f>
        <v>(Kèm theo Nghị quyết số: 315/NQ-HĐND ngày 13 tháng 8 năm 2026 của Hội đồng nhân dân tỉnh Thái Nguyên)</v>
      </c>
      <c r="B3" s="147"/>
      <c r="C3" s="147"/>
      <c r="D3" s="147"/>
      <c r="E3" s="147"/>
      <c r="F3" s="147"/>
      <c r="G3" s="147"/>
      <c r="H3" s="147"/>
      <c r="I3" s="147"/>
      <c r="J3" s="147"/>
      <c r="K3" s="147"/>
      <c r="L3" s="147"/>
      <c r="M3" s="147"/>
      <c r="N3" s="147"/>
      <c r="O3" s="147"/>
      <c r="P3" s="147"/>
      <c r="Q3" s="147"/>
      <c r="R3" s="147"/>
      <c r="S3" s="147"/>
      <c r="T3" s="147"/>
      <c r="U3" s="147"/>
      <c r="V3" s="147"/>
      <c r="W3" s="147"/>
      <c r="X3" s="147"/>
      <c r="Y3" s="147"/>
      <c r="Z3" s="147"/>
      <c r="AA3" s="147"/>
      <c r="AB3" s="147"/>
      <c r="AC3" s="147"/>
      <c r="AD3" s="147"/>
      <c r="AE3" s="147"/>
      <c r="AF3" s="147"/>
      <c r="AG3" s="147"/>
      <c r="AH3" s="147"/>
      <c r="AI3" s="147"/>
      <c r="AJ3" s="147"/>
      <c r="AK3" s="147"/>
      <c r="AL3" s="147"/>
      <c r="AM3" s="147"/>
      <c r="AN3" s="147"/>
      <c r="AO3" s="147"/>
      <c r="AP3" s="147"/>
      <c r="AQ3" s="147"/>
      <c r="AR3" s="147"/>
    </row>
    <row r="4" spans="1:45" x14ac:dyDescent="0.3">
      <c r="A4" s="28"/>
      <c r="B4" s="28"/>
      <c r="C4" s="28"/>
      <c r="D4" s="28"/>
      <c r="E4" s="28"/>
      <c r="F4" s="28"/>
      <c r="G4" s="28"/>
      <c r="H4" s="28"/>
      <c r="I4" s="28"/>
      <c r="J4" s="28"/>
      <c r="K4" s="28"/>
      <c r="L4" s="28"/>
      <c r="M4" s="28"/>
    </row>
    <row r="5" spans="1:45" x14ac:dyDescent="0.3">
      <c r="K5" s="29"/>
      <c r="AP5" s="29" t="s">
        <v>8</v>
      </c>
    </row>
    <row r="6" spans="1:45" ht="20.25" customHeight="1" x14ac:dyDescent="0.3">
      <c r="A6" s="115" t="s">
        <v>2</v>
      </c>
      <c r="B6" s="115" t="s">
        <v>100</v>
      </c>
      <c r="C6" s="118" t="s">
        <v>98</v>
      </c>
      <c r="D6" s="119"/>
      <c r="E6" s="120"/>
      <c r="F6" s="118" t="s">
        <v>147</v>
      </c>
      <c r="G6" s="119"/>
      <c r="H6" s="120"/>
      <c r="I6" s="151" t="s">
        <v>119</v>
      </c>
      <c r="J6" s="152"/>
      <c r="K6" s="152"/>
      <c r="L6" s="152"/>
      <c r="M6" s="152"/>
      <c r="N6" s="152"/>
      <c r="O6" s="152"/>
      <c r="P6" s="152"/>
      <c r="Q6" s="152"/>
      <c r="R6" s="152"/>
      <c r="S6" s="152"/>
      <c r="T6" s="152"/>
      <c r="U6" s="152"/>
      <c r="V6" s="152"/>
      <c r="W6" s="152"/>
      <c r="X6" s="152"/>
      <c r="Y6" s="152"/>
      <c r="Z6" s="152"/>
      <c r="AA6" s="152"/>
      <c r="AB6" s="152"/>
      <c r="AC6" s="152"/>
      <c r="AD6" s="152"/>
      <c r="AE6" s="152"/>
      <c r="AF6" s="152"/>
      <c r="AG6" s="152"/>
      <c r="AH6" s="152"/>
      <c r="AI6" s="153"/>
      <c r="AJ6" s="151" t="s">
        <v>120</v>
      </c>
      <c r="AK6" s="152"/>
      <c r="AL6" s="152"/>
      <c r="AM6" s="152"/>
      <c r="AN6" s="152"/>
      <c r="AO6" s="152"/>
      <c r="AP6" s="152"/>
      <c r="AQ6" s="152"/>
      <c r="AR6" s="153"/>
      <c r="AS6" s="30"/>
    </row>
    <row r="7" spans="1:45" x14ac:dyDescent="0.3">
      <c r="A7" s="116"/>
      <c r="B7" s="116"/>
      <c r="C7" s="148"/>
      <c r="D7" s="149"/>
      <c r="E7" s="150"/>
      <c r="F7" s="121"/>
      <c r="G7" s="122"/>
      <c r="H7" s="123"/>
      <c r="I7" s="154" t="s">
        <v>121</v>
      </c>
      <c r="J7" s="154"/>
      <c r="K7" s="155"/>
      <c r="L7" s="154" t="s">
        <v>122</v>
      </c>
      <c r="M7" s="154"/>
      <c r="N7" s="155"/>
      <c r="O7" s="156" t="s">
        <v>123</v>
      </c>
      <c r="P7" s="154"/>
      <c r="Q7" s="155"/>
      <c r="R7" s="156" t="s">
        <v>124</v>
      </c>
      <c r="S7" s="154"/>
      <c r="T7" s="155"/>
      <c r="U7" s="156" t="s">
        <v>125</v>
      </c>
      <c r="V7" s="154"/>
      <c r="W7" s="155"/>
      <c r="X7" s="156" t="s">
        <v>126</v>
      </c>
      <c r="Y7" s="154"/>
      <c r="Z7" s="155"/>
      <c r="AA7" s="156" t="s">
        <v>127</v>
      </c>
      <c r="AB7" s="154"/>
      <c r="AC7" s="155"/>
      <c r="AD7" s="157" t="s">
        <v>128</v>
      </c>
      <c r="AE7" s="158"/>
      <c r="AF7" s="159"/>
      <c r="AG7" s="157" t="s">
        <v>129</v>
      </c>
      <c r="AH7" s="158"/>
      <c r="AI7" s="159"/>
      <c r="AJ7" s="157" t="s">
        <v>130</v>
      </c>
      <c r="AK7" s="158"/>
      <c r="AL7" s="159"/>
      <c r="AM7" s="157" t="s">
        <v>122</v>
      </c>
      <c r="AN7" s="158"/>
      <c r="AO7" s="159"/>
      <c r="AP7" s="157" t="s">
        <v>124</v>
      </c>
      <c r="AQ7" s="158"/>
      <c r="AR7" s="159"/>
      <c r="AS7" s="30"/>
    </row>
    <row r="8" spans="1:45" ht="22.5" customHeight="1" x14ac:dyDescent="0.3">
      <c r="A8" s="117"/>
      <c r="B8" s="117"/>
      <c r="C8" s="26" t="s">
        <v>5</v>
      </c>
      <c r="D8" s="26" t="s">
        <v>107</v>
      </c>
      <c r="E8" s="26" t="s">
        <v>108</v>
      </c>
      <c r="F8" s="31" t="s">
        <v>5</v>
      </c>
      <c r="G8" s="31" t="s">
        <v>107</v>
      </c>
      <c r="H8" s="31" t="s">
        <v>108</v>
      </c>
      <c r="I8" s="32" t="s">
        <v>5</v>
      </c>
      <c r="J8" s="31" t="s">
        <v>107</v>
      </c>
      <c r="K8" s="31" t="s">
        <v>108</v>
      </c>
      <c r="L8" s="32" t="s">
        <v>5</v>
      </c>
      <c r="M8" s="31" t="s">
        <v>107</v>
      </c>
      <c r="N8" s="31" t="s">
        <v>108</v>
      </c>
      <c r="O8" s="31" t="s">
        <v>5</v>
      </c>
      <c r="P8" s="31" t="s">
        <v>107</v>
      </c>
      <c r="Q8" s="31" t="s">
        <v>108</v>
      </c>
      <c r="R8" s="31" t="s">
        <v>5</v>
      </c>
      <c r="S8" s="31" t="s">
        <v>107</v>
      </c>
      <c r="T8" s="31" t="s">
        <v>108</v>
      </c>
      <c r="U8" s="31" t="s">
        <v>5</v>
      </c>
      <c r="V8" s="31" t="s">
        <v>107</v>
      </c>
      <c r="W8" s="31" t="s">
        <v>108</v>
      </c>
      <c r="X8" s="31" t="s">
        <v>5</v>
      </c>
      <c r="Y8" s="31" t="s">
        <v>107</v>
      </c>
      <c r="Z8" s="31" t="s">
        <v>108</v>
      </c>
      <c r="AA8" s="31" t="s">
        <v>5</v>
      </c>
      <c r="AB8" s="31" t="s">
        <v>107</v>
      </c>
      <c r="AC8" s="31" t="s">
        <v>108</v>
      </c>
      <c r="AD8" s="31" t="s">
        <v>5</v>
      </c>
      <c r="AE8" s="31" t="s">
        <v>107</v>
      </c>
      <c r="AF8" s="31" t="s">
        <v>108</v>
      </c>
      <c r="AG8" s="31" t="s">
        <v>5</v>
      </c>
      <c r="AH8" s="31" t="s">
        <v>107</v>
      </c>
      <c r="AI8" s="31" t="s">
        <v>108</v>
      </c>
      <c r="AJ8" s="31" t="s">
        <v>5</v>
      </c>
      <c r="AK8" s="31" t="s">
        <v>107</v>
      </c>
      <c r="AL8" s="31" t="s">
        <v>108</v>
      </c>
      <c r="AM8" s="31" t="s">
        <v>5</v>
      </c>
      <c r="AN8" s="31" t="s">
        <v>107</v>
      </c>
      <c r="AO8" s="31" t="s">
        <v>108</v>
      </c>
      <c r="AP8" s="31" t="s">
        <v>5</v>
      </c>
      <c r="AQ8" s="31" t="s">
        <v>107</v>
      </c>
      <c r="AR8" s="31" t="s">
        <v>108</v>
      </c>
      <c r="AS8" s="30"/>
    </row>
    <row r="9" spans="1:45" ht="30" customHeight="1" x14ac:dyDescent="0.3">
      <c r="A9" s="33"/>
      <c r="B9" s="34" t="s">
        <v>3</v>
      </c>
      <c r="C9" s="35">
        <v>177828</v>
      </c>
      <c r="D9" s="35">
        <v>96081</v>
      </c>
      <c r="E9" s="35">
        <v>81747</v>
      </c>
      <c r="F9" s="35">
        <f>SUM(G9:H9)</f>
        <v>29447</v>
      </c>
      <c r="G9" s="35">
        <f>SUM(G10:G19)</f>
        <v>9029</v>
      </c>
      <c r="H9" s="35">
        <f t="shared" ref="H9:AR9" si="0">SUM(H10:H19)</f>
        <v>20418</v>
      </c>
      <c r="I9" s="35">
        <f>SUM(I10:I19)</f>
        <v>2000</v>
      </c>
      <c r="J9" s="35">
        <f t="shared" si="0"/>
        <v>600</v>
      </c>
      <c r="K9" s="35">
        <f t="shared" si="0"/>
        <v>1400</v>
      </c>
      <c r="L9" s="35">
        <f>SUM(L10:L19)</f>
        <v>14356</v>
      </c>
      <c r="M9" s="35">
        <f t="shared" si="0"/>
        <v>4506</v>
      </c>
      <c r="N9" s="35">
        <f t="shared" si="0"/>
        <v>9850</v>
      </c>
      <c r="O9" s="35">
        <f t="shared" si="0"/>
        <v>1605</v>
      </c>
      <c r="P9" s="35">
        <f t="shared" si="0"/>
        <v>465</v>
      </c>
      <c r="Q9" s="35">
        <f t="shared" si="0"/>
        <v>1140</v>
      </c>
      <c r="R9" s="35">
        <f t="shared" si="0"/>
        <v>2055</v>
      </c>
      <c r="S9" s="35">
        <f t="shared" si="0"/>
        <v>600</v>
      </c>
      <c r="T9" s="35">
        <f t="shared" si="0"/>
        <v>1455</v>
      </c>
      <c r="U9" s="35">
        <f t="shared" si="0"/>
        <v>378</v>
      </c>
      <c r="V9" s="35">
        <f t="shared" si="0"/>
        <v>130</v>
      </c>
      <c r="W9" s="35">
        <f t="shared" si="0"/>
        <v>248</v>
      </c>
      <c r="X9" s="35">
        <f t="shared" si="0"/>
        <v>928</v>
      </c>
      <c r="Y9" s="35">
        <f t="shared" si="0"/>
        <v>228</v>
      </c>
      <c r="Z9" s="35">
        <f t="shared" si="0"/>
        <v>700</v>
      </c>
      <c r="AA9" s="35">
        <f t="shared" si="0"/>
        <v>1000</v>
      </c>
      <c r="AB9" s="35">
        <f t="shared" si="0"/>
        <v>300</v>
      </c>
      <c r="AC9" s="35">
        <f t="shared" si="0"/>
        <v>700</v>
      </c>
      <c r="AD9" s="35">
        <f t="shared" si="0"/>
        <v>803</v>
      </c>
      <c r="AE9" s="35">
        <f t="shared" si="0"/>
        <v>250</v>
      </c>
      <c r="AF9" s="35">
        <f t="shared" si="0"/>
        <v>553</v>
      </c>
      <c r="AG9" s="35">
        <f t="shared" si="0"/>
        <v>4572</v>
      </c>
      <c r="AH9" s="35">
        <f t="shared" si="0"/>
        <v>1470</v>
      </c>
      <c r="AI9" s="35">
        <f t="shared" si="0"/>
        <v>3102</v>
      </c>
      <c r="AJ9" s="35">
        <f t="shared" si="0"/>
        <v>0</v>
      </c>
      <c r="AK9" s="35">
        <f t="shared" si="0"/>
        <v>0</v>
      </c>
      <c r="AL9" s="35">
        <f t="shared" si="0"/>
        <v>0</v>
      </c>
      <c r="AM9" s="35">
        <f t="shared" si="0"/>
        <v>1050</v>
      </c>
      <c r="AN9" s="35">
        <f t="shared" si="0"/>
        <v>280</v>
      </c>
      <c r="AO9" s="35">
        <f t="shared" si="0"/>
        <v>770</v>
      </c>
      <c r="AP9" s="35">
        <f t="shared" si="0"/>
        <v>700</v>
      </c>
      <c r="AQ9" s="35">
        <f t="shared" si="0"/>
        <v>200</v>
      </c>
      <c r="AR9" s="35">
        <f t="shared" si="0"/>
        <v>500</v>
      </c>
      <c r="AS9" s="20"/>
    </row>
    <row r="10" spans="1:45" s="22" customFormat="1" ht="30" customHeight="1" x14ac:dyDescent="0.25">
      <c r="A10" s="36">
        <v>1</v>
      </c>
      <c r="B10" s="33" t="s">
        <v>101</v>
      </c>
      <c r="C10" s="37">
        <v>3500</v>
      </c>
      <c r="D10" s="37">
        <v>2200</v>
      </c>
      <c r="E10" s="37">
        <v>1300</v>
      </c>
      <c r="F10" s="35">
        <f t="shared" ref="F10:F25" si="1">SUM(G10:H10)</f>
        <v>803</v>
      </c>
      <c r="G10" s="37">
        <f>J10+M10+P10+S10+V10+Y10+AB10+AE10+AH10</f>
        <v>250</v>
      </c>
      <c r="H10" s="37">
        <f>K10+N10+Q10+T10+W10+Z10+AC10+AF10+AI10</f>
        <v>553</v>
      </c>
      <c r="I10" s="37"/>
      <c r="J10" s="37"/>
      <c r="K10" s="37"/>
      <c r="L10" s="37"/>
      <c r="M10" s="37"/>
      <c r="N10" s="37"/>
      <c r="O10" s="37"/>
      <c r="P10" s="37"/>
      <c r="Q10" s="37"/>
      <c r="R10" s="37"/>
      <c r="S10" s="37"/>
      <c r="T10" s="37"/>
      <c r="U10" s="37"/>
      <c r="V10" s="37"/>
      <c r="W10" s="37"/>
      <c r="X10" s="37"/>
      <c r="Y10" s="37"/>
      <c r="Z10" s="37"/>
      <c r="AA10" s="37"/>
      <c r="AB10" s="37"/>
      <c r="AC10" s="37"/>
      <c r="AD10" s="38">
        <f>SUM(AE10:AF10)</f>
        <v>803</v>
      </c>
      <c r="AE10" s="38">
        <v>250</v>
      </c>
      <c r="AF10" s="38">
        <v>553</v>
      </c>
      <c r="AG10" s="38"/>
      <c r="AH10" s="38"/>
      <c r="AI10" s="38"/>
      <c r="AJ10" s="38"/>
      <c r="AK10" s="38">
        <f>+AN10+AQ10</f>
        <v>0</v>
      </c>
      <c r="AL10" s="38"/>
      <c r="AM10" s="37"/>
      <c r="AN10" s="37"/>
      <c r="AO10" s="37"/>
      <c r="AP10" s="39"/>
      <c r="AQ10" s="39"/>
      <c r="AR10" s="39"/>
      <c r="AS10" s="21"/>
    </row>
    <row r="11" spans="1:45" s="22" customFormat="1" ht="30" customHeight="1" x14ac:dyDescent="0.25">
      <c r="A11" s="36">
        <v>2</v>
      </c>
      <c r="B11" s="33" t="s">
        <v>148</v>
      </c>
      <c r="C11" s="37">
        <v>7500</v>
      </c>
      <c r="D11" s="37">
        <v>4200</v>
      </c>
      <c r="E11" s="37">
        <v>3300</v>
      </c>
      <c r="F11" s="35">
        <f t="shared" si="1"/>
        <v>1000</v>
      </c>
      <c r="G11" s="37">
        <f t="shared" ref="G11:H11" si="2">J11+M11+P11+S11+V11+Y11+AB11+AE11+AH11</f>
        <v>300</v>
      </c>
      <c r="H11" s="37">
        <f t="shared" si="2"/>
        <v>700</v>
      </c>
      <c r="I11" s="37"/>
      <c r="J11" s="37"/>
      <c r="K11" s="37"/>
      <c r="L11" s="37"/>
      <c r="M11" s="37"/>
      <c r="N11" s="37"/>
      <c r="O11" s="37"/>
      <c r="P11" s="37"/>
      <c r="Q11" s="37"/>
      <c r="R11" s="37"/>
      <c r="S11" s="37"/>
      <c r="T11" s="37"/>
      <c r="U11" s="37"/>
      <c r="V11" s="37"/>
      <c r="W11" s="37"/>
      <c r="X11" s="37"/>
      <c r="Y11" s="37"/>
      <c r="Z11" s="37"/>
      <c r="AA11" s="37">
        <f>SUM(AB11:AC11)</f>
        <v>1000</v>
      </c>
      <c r="AB11" s="37">
        <v>300</v>
      </c>
      <c r="AC11" s="37">
        <v>700</v>
      </c>
      <c r="AD11" s="38"/>
      <c r="AE11" s="38"/>
      <c r="AF11" s="38"/>
      <c r="AG11" s="38"/>
      <c r="AH11" s="38"/>
      <c r="AI11" s="38"/>
      <c r="AJ11" s="38"/>
      <c r="AK11" s="38"/>
      <c r="AL11" s="38"/>
      <c r="AM11" s="37"/>
      <c r="AN11" s="37"/>
      <c r="AO11" s="37"/>
      <c r="AP11" s="39"/>
      <c r="AQ11" s="39"/>
      <c r="AR11" s="39"/>
      <c r="AS11" s="21"/>
    </row>
    <row r="12" spans="1:45" s="24" customFormat="1" ht="30" customHeight="1" x14ac:dyDescent="0.25">
      <c r="A12" s="40">
        <v>3</v>
      </c>
      <c r="B12" s="41" t="s">
        <v>104</v>
      </c>
      <c r="C12" s="37">
        <v>32500</v>
      </c>
      <c r="D12" s="37">
        <v>18000</v>
      </c>
      <c r="E12" s="37">
        <v>14500</v>
      </c>
      <c r="F12" s="35">
        <f t="shared" si="1"/>
        <v>2350</v>
      </c>
      <c r="G12" s="37">
        <f>J12+M12+P12+S12+V12+Y12+AB12+AE12+AH12+AK12+AN12+AQ12</f>
        <v>700</v>
      </c>
      <c r="H12" s="37">
        <f>K12+N12+Q12+T12+W12+Z12+AC12+AF12+AI12+AL12+AO12+AR12</f>
        <v>1650</v>
      </c>
      <c r="I12" s="38"/>
      <c r="J12" s="38"/>
      <c r="K12" s="38"/>
      <c r="L12" s="38"/>
      <c r="M12" s="38"/>
      <c r="N12" s="38"/>
      <c r="O12" s="38"/>
      <c r="P12" s="38"/>
      <c r="Q12" s="38"/>
      <c r="R12" s="38"/>
      <c r="S12" s="38"/>
      <c r="T12" s="38"/>
      <c r="U12" s="38"/>
      <c r="V12" s="38"/>
      <c r="W12" s="38"/>
      <c r="X12" s="38"/>
      <c r="Y12" s="38"/>
      <c r="Z12" s="38"/>
      <c r="AA12" s="38"/>
      <c r="AB12" s="38"/>
      <c r="AC12" s="38"/>
      <c r="AD12" s="38"/>
      <c r="AE12" s="38"/>
      <c r="AF12" s="38"/>
      <c r="AG12" s="38">
        <f>AH12+AI12</f>
        <v>1500</v>
      </c>
      <c r="AH12" s="38">
        <v>500</v>
      </c>
      <c r="AI12" s="38">
        <v>1000</v>
      </c>
      <c r="AJ12" s="38"/>
      <c r="AK12" s="38"/>
      <c r="AL12" s="38"/>
      <c r="AM12" s="38">
        <f>AN12+AO12</f>
        <v>850</v>
      </c>
      <c r="AN12" s="38">
        <v>200</v>
      </c>
      <c r="AO12" s="38">
        <v>650</v>
      </c>
      <c r="AP12" s="42"/>
      <c r="AQ12" s="42"/>
      <c r="AR12" s="42"/>
      <c r="AS12" s="23"/>
    </row>
    <row r="13" spans="1:45" s="22" customFormat="1" ht="30" customHeight="1" x14ac:dyDescent="0.25">
      <c r="A13" s="36">
        <v>4</v>
      </c>
      <c r="B13" s="33" t="s">
        <v>149</v>
      </c>
      <c r="C13" s="37">
        <v>8000</v>
      </c>
      <c r="D13" s="37">
        <v>4200</v>
      </c>
      <c r="E13" s="37">
        <v>3800</v>
      </c>
      <c r="F13" s="35">
        <f t="shared" si="1"/>
        <v>3200</v>
      </c>
      <c r="G13" s="37">
        <f t="shared" ref="G13:H25" si="3">J13+M13+P13+S13+V13+Y13+AB13+AE13+AH13+AK13+AN13+AQ13</f>
        <v>1000</v>
      </c>
      <c r="H13" s="37">
        <f t="shared" si="3"/>
        <v>2200</v>
      </c>
      <c r="I13" s="37"/>
      <c r="J13" s="37"/>
      <c r="K13" s="37"/>
      <c r="L13" s="37">
        <f>SUM(M13:N13)</f>
        <v>3200</v>
      </c>
      <c r="M13" s="37">
        <v>1000</v>
      </c>
      <c r="N13" s="37">
        <v>2200</v>
      </c>
      <c r="O13" s="37"/>
      <c r="P13" s="37"/>
      <c r="Q13" s="37"/>
      <c r="R13" s="37"/>
      <c r="S13" s="37"/>
      <c r="T13" s="37"/>
      <c r="U13" s="37"/>
      <c r="V13" s="37"/>
      <c r="W13" s="37"/>
      <c r="X13" s="37"/>
      <c r="Y13" s="37"/>
      <c r="Z13" s="37"/>
      <c r="AA13" s="37"/>
      <c r="AB13" s="37"/>
      <c r="AC13" s="37"/>
      <c r="AD13" s="38"/>
      <c r="AE13" s="38"/>
      <c r="AF13" s="38"/>
      <c r="AG13" s="38"/>
      <c r="AH13" s="38"/>
      <c r="AI13" s="38"/>
      <c r="AJ13" s="38"/>
      <c r="AK13" s="38"/>
      <c r="AL13" s="38"/>
      <c r="AM13" s="37"/>
      <c r="AN13" s="37"/>
      <c r="AO13" s="37"/>
      <c r="AP13" s="39"/>
      <c r="AQ13" s="39"/>
      <c r="AR13" s="39"/>
      <c r="AS13" s="21"/>
    </row>
    <row r="14" spans="1:45" s="22" customFormat="1" ht="30" customHeight="1" x14ac:dyDescent="0.25">
      <c r="A14" s="36">
        <v>5</v>
      </c>
      <c r="B14" s="33" t="s">
        <v>105</v>
      </c>
      <c r="C14" s="37">
        <v>2500</v>
      </c>
      <c r="D14" s="37">
        <v>1350</v>
      </c>
      <c r="E14" s="37">
        <v>1150</v>
      </c>
      <c r="F14" s="35">
        <f t="shared" si="1"/>
        <v>450</v>
      </c>
      <c r="G14" s="37">
        <f t="shared" si="3"/>
        <v>150</v>
      </c>
      <c r="H14" s="37">
        <f t="shared" si="3"/>
        <v>300</v>
      </c>
      <c r="I14" s="37"/>
      <c r="J14" s="37"/>
      <c r="K14" s="37"/>
      <c r="L14" s="37"/>
      <c r="M14" s="37"/>
      <c r="N14" s="37"/>
      <c r="O14" s="37"/>
      <c r="P14" s="37"/>
      <c r="Q14" s="37"/>
      <c r="R14" s="37"/>
      <c r="S14" s="37"/>
      <c r="T14" s="37"/>
      <c r="U14" s="37">
        <f>SUM(V14:W14)</f>
        <v>378</v>
      </c>
      <c r="V14" s="37">
        <v>130</v>
      </c>
      <c r="W14" s="37">
        <v>248</v>
      </c>
      <c r="X14" s="37"/>
      <c r="Y14" s="37"/>
      <c r="Z14" s="37"/>
      <c r="AA14" s="37"/>
      <c r="AB14" s="37"/>
      <c r="AC14" s="37"/>
      <c r="AD14" s="38"/>
      <c r="AE14" s="38"/>
      <c r="AF14" s="38"/>
      <c r="AG14" s="38">
        <f>AH14+AI14</f>
        <v>72</v>
      </c>
      <c r="AH14" s="38">
        <v>20</v>
      </c>
      <c r="AI14" s="38">
        <v>52</v>
      </c>
      <c r="AJ14" s="38"/>
      <c r="AK14" s="38"/>
      <c r="AL14" s="38"/>
      <c r="AM14" s="37"/>
      <c r="AN14" s="37"/>
      <c r="AO14" s="37"/>
      <c r="AP14" s="39"/>
      <c r="AQ14" s="39"/>
      <c r="AR14" s="39"/>
      <c r="AS14" s="21"/>
    </row>
    <row r="15" spans="1:45" s="22" customFormat="1" ht="30" customHeight="1" x14ac:dyDescent="0.25">
      <c r="A15" s="36">
        <v>6</v>
      </c>
      <c r="B15" s="33" t="s">
        <v>131</v>
      </c>
      <c r="C15" s="37">
        <v>8000</v>
      </c>
      <c r="D15" s="37">
        <v>4200</v>
      </c>
      <c r="E15" s="37">
        <v>3800</v>
      </c>
      <c r="F15" s="35">
        <f t="shared" si="1"/>
        <v>2000</v>
      </c>
      <c r="G15" s="37">
        <f t="shared" si="3"/>
        <v>600</v>
      </c>
      <c r="H15" s="37">
        <f t="shared" si="3"/>
        <v>1400</v>
      </c>
      <c r="I15" s="37"/>
      <c r="J15" s="37"/>
      <c r="K15" s="37"/>
      <c r="L15" s="37"/>
      <c r="M15" s="37"/>
      <c r="N15" s="37"/>
      <c r="O15" s="37"/>
      <c r="P15" s="37"/>
      <c r="Q15" s="37"/>
      <c r="R15" s="37">
        <f>SUM(S15:T15)</f>
        <v>1300</v>
      </c>
      <c r="S15" s="37">
        <v>400</v>
      </c>
      <c r="T15" s="37">
        <v>900</v>
      </c>
      <c r="U15" s="37"/>
      <c r="V15" s="37"/>
      <c r="W15" s="37"/>
      <c r="X15" s="37"/>
      <c r="Y15" s="37"/>
      <c r="Z15" s="37"/>
      <c r="AA15" s="37"/>
      <c r="AB15" s="37"/>
      <c r="AC15" s="37"/>
      <c r="AD15" s="38"/>
      <c r="AE15" s="38"/>
      <c r="AF15" s="38"/>
      <c r="AG15" s="38"/>
      <c r="AH15" s="38"/>
      <c r="AI15" s="38"/>
      <c r="AJ15" s="38"/>
      <c r="AK15" s="38"/>
      <c r="AL15" s="38"/>
      <c r="AM15" s="37"/>
      <c r="AN15" s="37"/>
      <c r="AO15" s="37"/>
      <c r="AP15" s="39">
        <f>AQ15+AR15</f>
        <v>700</v>
      </c>
      <c r="AQ15" s="39">
        <v>200</v>
      </c>
      <c r="AR15" s="39">
        <v>500</v>
      </c>
      <c r="AS15" s="21"/>
    </row>
    <row r="16" spans="1:45" s="22" customFormat="1" ht="30" customHeight="1" x14ac:dyDescent="0.25">
      <c r="A16" s="36">
        <v>7</v>
      </c>
      <c r="B16" s="33" t="s">
        <v>132</v>
      </c>
      <c r="C16" s="37">
        <v>8000</v>
      </c>
      <c r="D16" s="37">
        <v>4200</v>
      </c>
      <c r="E16" s="37">
        <v>3800</v>
      </c>
      <c r="F16" s="35">
        <f t="shared" si="1"/>
        <v>180</v>
      </c>
      <c r="G16" s="37">
        <f t="shared" si="3"/>
        <v>50</v>
      </c>
      <c r="H16" s="37">
        <f t="shared" si="3"/>
        <v>130</v>
      </c>
      <c r="I16" s="37"/>
      <c r="J16" s="37"/>
      <c r="K16" s="37"/>
      <c r="L16" s="37"/>
      <c r="M16" s="37"/>
      <c r="N16" s="37"/>
      <c r="O16" s="37">
        <f>SUM(P16:Q16)</f>
        <v>180</v>
      </c>
      <c r="P16" s="37">
        <v>50</v>
      </c>
      <c r="Q16" s="37">
        <v>130</v>
      </c>
      <c r="R16" s="37"/>
      <c r="S16" s="37"/>
      <c r="T16" s="37"/>
      <c r="U16" s="37"/>
      <c r="V16" s="37"/>
      <c r="W16" s="37"/>
      <c r="X16" s="37"/>
      <c r="Y16" s="37"/>
      <c r="Z16" s="37"/>
      <c r="AA16" s="37"/>
      <c r="AB16" s="37"/>
      <c r="AC16" s="37"/>
      <c r="AD16" s="38"/>
      <c r="AE16" s="38"/>
      <c r="AF16" s="38"/>
      <c r="AG16" s="38"/>
      <c r="AH16" s="38"/>
      <c r="AI16" s="38"/>
      <c r="AJ16" s="38"/>
      <c r="AK16" s="38"/>
      <c r="AL16" s="38"/>
      <c r="AM16" s="37"/>
      <c r="AN16" s="37"/>
      <c r="AO16" s="37"/>
      <c r="AP16" s="39"/>
      <c r="AQ16" s="39"/>
      <c r="AR16" s="39"/>
      <c r="AS16" s="21"/>
    </row>
    <row r="17" spans="1:45" s="22" customFormat="1" ht="30" customHeight="1" x14ac:dyDescent="0.25">
      <c r="A17" s="36">
        <v>8</v>
      </c>
      <c r="B17" s="33" t="s">
        <v>133</v>
      </c>
      <c r="C17" s="37">
        <v>8000</v>
      </c>
      <c r="D17" s="37">
        <v>4200</v>
      </c>
      <c r="E17" s="37">
        <v>3800</v>
      </c>
      <c r="F17" s="35">
        <f t="shared" si="1"/>
        <v>2380</v>
      </c>
      <c r="G17" s="37">
        <f t="shared" si="3"/>
        <v>715</v>
      </c>
      <c r="H17" s="37">
        <f t="shared" si="3"/>
        <v>1665</v>
      </c>
      <c r="I17" s="37"/>
      <c r="J17" s="37"/>
      <c r="K17" s="37"/>
      <c r="L17" s="37"/>
      <c r="M17" s="37"/>
      <c r="N17" s="37"/>
      <c r="O17" s="37">
        <f>SUM(P17:Q17)</f>
        <v>1425</v>
      </c>
      <c r="P17" s="37">
        <v>415</v>
      </c>
      <c r="Q17" s="37">
        <v>1010</v>
      </c>
      <c r="R17" s="37">
        <f>SUM(S17:T17)</f>
        <v>755</v>
      </c>
      <c r="S17" s="37">
        <v>200</v>
      </c>
      <c r="T17" s="37">
        <v>555</v>
      </c>
      <c r="U17" s="37"/>
      <c r="V17" s="37"/>
      <c r="W17" s="37"/>
      <c r="X17" s="37"/>
      <c r="Y17" s="37"/>
      <c r="Z17" s="37"/>
      <c r="AA17" s="37"/>
      <c r="AB17" s="37"/>
      <c r="AC17" s="37"/>
      <c r="AD17" s="38"/>
      <c r="AE17" s="38"/>
      <c r="AF17" s="38"/>
      <c r="AG17" s="38">
        <f>AH17+AI17</f>
        <v>200</v>
      </c>
      <c r="AH17" s="38">
        <v>100</v>
      </c>
      <c r="AI17" s="38">
        <v>100</v>
      </c>
      <c r="AJ17" s="38"/>
      <c r="AK17" s="38"/>
      <c r="AL17" s="38"/>
      <c r="AM17" s="37"/>
      <c r="AN17" s="37"/>
      <c r="AO17" s="37"/>
      <c r="AP17" s="39"/>
      <c r="AQ17" s="39"/>
      <c r="AR17" s="39"/>
      <c r="AS17" s="21"/>
    </row>
    <row r="18" spans="1:45" s="22" customFormat="1" ht="30" customHeight="1" x14ac:dyDescent="0.25">
      <c r="A18" s="36">
        <v>9</v>
      </c>
      <c r="B18" s="33" t="s">
        <v>102</v>
      </c>
      <c r="C18" s="37">
        <v>1500</v>
      </c>
      <c r="D18" s="37">
        <v>800</v>
      </c>
      <c r="E18" s="37">
        <v>700</v>
      </c>
      <c r="F18" s="35">
        <f t="shared" si="1"/>
        <v>200</v>
      </c>
      <c r="G18" s="37">
        <f t="shared" si="3"/>
        <v>80</v>
      </c>
      <c r="H18" s="37">
        <f t="shared" si="3"/>
        <v>120</v>
      </c>
      <c r="I18" s="37"/>
      <c r="J18" s="37"/>
      <c r="K18" s="37"/>
      <c r="L18" s="37"/>
      <c r="M18" s="37"/>
      <c r="N18" s="37"/>
      <c r="O18" s="37"/>
      <c r="P18" s="37"/>
      <c r="Q18" s="37"/>
      <c r="R18" s="37"/>
      <c r="S18" s="37"/>
      <c r="T18" s="37"/>
      <c r="U18" s="37"/>
      <c r="V18" s="37"/>
      <c r="W18" s="37"/>
      <c r="X18" s="37"/>
      <c r="Y18" s="37"/>
      <c r="Z18" s="37"/>
      <c r="AA18" s="37"/>
      <c r="AB18" s="37"/>
      <c r="AC18" s="37"/>
      <c r="AD18" s="38"/>
      <c r="AE18" s="38"/>
      <c r="AF18" s="38"/>
      <c r="AG18" s="38"/>
      <c r="AH18" s="38"/>
      <c r="AI18" s="38"/>
      <c r="AJ18" s="38"/>
      <c r="AK18" s="38"/>
      <c r="AL18" s="38"/>
      <c r="AM18" s="37">
        <f>AN18+AO18</f>
        <v>200</v>
      </c>
      <c r="AN18" s="37">
        <v>80</v>
      </c>
      <c r="AO18" s="37">
        <v>120</v>
      </c>
      <c r="AP18" s="39"/>
      <c r="AQ18" s="39"/>
      <c r="AR18" s="39"/>
      <c r="AS18" s="21"/>
    </row>
    <row r="19" spans="1:45" s="25" customFormat="1" ht="30" customHeight="1" x14ac:dyDescent="0.3">
      <c r="A19" s="36">
        <v>10</v>
      </c>
      <c r="B19" s="33" t="s">
        <v>106</v>
      </c>
      <c r="C19" s="37">
        <v>98328</v>
      </c>
      <c r="D19" s="37">
        <v>52731</v>
      </c>
      <c r="E19" s="37">
        <v>45597</v>
      </c>
      <c r="F19" s="35">
        <f>SUM(F20:F25)</f>
        <v>16884</v>
      </c>
      <c r="G19" s="37">
        <f t="shared" si="3"/>
        <v>5184</v>
      </c>
      <c r="H19" s="37">
        <f t="shared" si="3"/>
        <v>11700</v>
      </c>
      <c r="I19" s="37">
        <f>SUM(I20:I25)</f>
        <v>2000</v>
      </c>
      <c r="J19" s="37">
        <f t="shared" ref="J19:AR19" si="4">SUM(J20:J25)</f>
        <v>600</v>
      </c>
      <c r="K19" s="37">
        <f t="shared" si="4"/>
        <v>1400</v>
      </c>
      <c r="L19" s="37">
        <f t="shared" si="4"/>
        <v>11156</v>
      </c>
      <c r="M19" s="37">
        <f t="shared" si="4"/>
        <v>3506</v>
      </c>
      <c r="N19" s="37">
        <f t="shared" si="4"/>
        <v>7650</v>
      </c>
      <c r="O19" s="37">
        <f t="shared" si="4"/>
        <v>0</v>
      </c>
      <c r="P19" s="37">
        <f t="shared" si="4"/>
        <v>0</v>
      </c>
      <c r="Q19" s="37">
        <f t="shared" si="4"/>
        <v>0</v>
      </c>
      <c r="R19" s="37">
        <f t="shared" si="4"/>
        <v>0</v>
      </c>
      <c r="S19" s="37">
        <f t="shared" si="4"/>
        <v>0</v>
      </c>
      <c r="T19" s="37">
        <f t="shared" si="4"/>
        <v>0</v>
      </c>
      <c r="U19" s="37">
        <f t="shared" si="4"/>
        <v>0</v>
      </c>
      <c r="V19" s="37">
        <f t="shared" si="4"/>
        <v>0</v>
      </c>
      <c r="W19" s="37">
        <f t="shared" si="4"/>
        <v>0</v>
      </c>
      <c r="X19" s="37">
        <f t="shared" si="4"/>
        <v>928</v>
      </c>
      <c r="Y19" s="37">
        <f t="shared" si="4"/>
        <v>228</v>
      </c>
      <c r="Z19" s="37">
        <f t="shared" si="4"/>
        <v>700</v>
      </c>
      <c r="AA19" s="37">
        <f t="shared" si="4"/>
        <v>0</v>
      </c>
      <c r="AB19" s="37">
        <f t="shared" si="4"/>
        <v>0</v>
      </c>
      <c r="AC19" s="37">
        <f t="shared" si="4"/>
        <v>0</v>
      </c>
      <c r="AD19" s="37">
        <f t="shared" si="4"/>
        <v>0</v>
      </c>
      <c r="AE19" s="37">
        <f t="shared" si="4"/>
        <v>0</v>
      </c>
      <c r="AF19" s="37">
        <f t="shared" si="4"/>
        <v>0</v>
      </c>
      <c r="AG19" s="37">
        <f t="shared" si="4"/>
        <v>2800</v>
      </c>
      <c r="AH19" s="37">
        <f t="shared" si="4"/>
        <v>850</v>
      </c>
      <c r="AI19" s="37">
        <f t="shared" si="4"/>
        <v>1950</v>
      </c>
      <c r="AJ19" s="37">
        <f t="shared" si="4"/>
        <v>0</v>
      </c>
      <c r="AK19" s="37">
        <f t="shared" si="4"/>
        <v>0</v>
      </c>
      <c r="AL19" s="37">
        <f t="shared" si="4"/>
        <v>0</v>
      </c>
      <c r="AM19" s="37">
        <f t="shared" si="4"/>
        <v>0</v>
      </c>
      <c r="AN19" s="37">
        <f t="shared" si="4"/>
        <v>0</v>
      </c>
      <c r="AO19" s="37">
        <f t="shared" si="4"/>
        <v>0</v>
      </c>
      <c r="AP19" s="37">
        <f t="shared" si="4"/>
        <v>0</v>
      </c>
      <c r="AQ19" s="37">
        <f t="shared" si="4"/>
        <v>0</v>
      </c>
      <c r="AR19" s="37">
        <f t="shared" si="4"/>
        <v>0</v>
      </c>
      <c r="AS19" s="20"/>
    </row>
    <row r="20" spans="1:45" s="22" customFormat="1" ht="30" hidden="1" customHeight="1" x14ac:dyDescent="0.25">
      <c r="A20" s="43" t="s">
        <v>140</v>
      </c>
      <c r="B20" s="44" t="s">
        <v>103</v>
      </c>
      <c r="C20" s="37"/>
      <c r="D20" s="37"/>
      <c r="E20" s="37"/>
      <c r="F20" s="35">
        <f t="shared" si="1"/>
        <v>10884</v>
      </c>
      <c r="G20" s="37">
        <f t="shared" si="3"/>
        <v>3384</v>
      </c>
      <c r="H20" s="37">
        <f t="shared" si="3"/>
        <v>7500</v>
      </c>
      <c r="I20" s="37"/>
      <c r="J20" s="37"/>
      <c r="K20" s="37"/>
      <c r="L20" s="37">
        <f>M20+N20</f>
        <v>9384</v>
      </c>
      <c r="M20" s="37">
        <v>2884</v>
      </c>
      <c r="N20" s="37">
        <v>6500</v>
      </c>
      <c r="O20" s="37"/>
      <c r="P20" s="37"/>
      <c r="Q20" s="37"/>
      <c r="R20" s="37"/>
      <c r="S20" s="37"/>
      <c r="T20" s="37"/>
      <c r="U20" s="37"/>
      <c r="V20" s="37"/>
      <c r="W20" s="37"/>
      <c r="X20" s="37"/>
      <c r="Y20" s="37"/>
      <c r="Z20" s="37"/>
      <c r="AA20" s="37"/>
      <c r="AB20" s="37"/>
      <c r="AC20" s="37"/>
      <c r="AD20" s="38"/>
      <c r="AE20" s="38"/>
      <c r="AF20" s="38"/>
      <c r="AG20" s="38">
        <f>AH20+AI20</f>
        <v>1500</v>
      </c>
      <c r="AH20" s="38">
        <v>500</v>
      </c>
      <c r="AI20" s="38">
        <v>1000</v>
      </c>
      <c r="AJ20" s="38"/>
      <c r="AK20" s="38"/>
      <c r="AL20" s="38"/>
      <c r="AM20" s="37"/>
      <c r="AN20" s="37"/>
      <c r="AO20" s="37"/>
      <c r="AP20" s="37"/>
      <c r="AQ20" s="37"/>
      <c r="AR20" s="37"/>
      <c r="AS20" s="21"/>
    </row>
    <row r="21" spans="1:45" ht="30" hidden="1" customHeight="1" x14ac:dyDescent="0.3">
      <c r="A21" s="43" t="s">
        <v>141</v>
      </c>
      <c r="B21" s="44" t="s">
        <v>134</v>
      </c>
      <c r="C21" s="37"/>
      <c r="D21" s="37"/>
      <c r="E21" s="37"/>
      <c r="F21" s="35">
        <f>SUM(G21:H21)</f>
        <v>500</v>
      </c>
      <c r="G21" s="37">
        <f t="shared" si="3"/>
        <v>150</v>
      </c>
      <c r="H21" s="37">
        <f t="shared" si="3"/>
        <v>350</v>
      </c>
      <c r="I21" s="37"/>
      <c r="J21" s="37"/>
      <c r="K21" s="37"/>
      <c r="L21" s="37"/>
      <c r="M21" s="37"/>
      <c r="N21" s="37"/>
      <c r="O21" s="37"/>
      <c r="P21" s="37"/>
      <c r="Q21" s="37"/>
      <c r="R21" s="37"/>
      <c r="S21" s="37"/>
      <c r="T21" s="37"/>
      <c r="U21" s="37"/>
      <c r="V21" s="37"/>
      <c r="W21" s="37"/>
      <c r="X21" s="37"/>
      <c r="Y21" s="37"/>
      <c r="Z21" s="37"/>
      <c r="AA21" s="37"/>
      <c r="AB21" s="37"/>
      <c r="AC21" s="37"/>
      <c r="AD21" s="38"/>
      <c r="AE21" s="38"/>
      <c r="AF21" s="38"/>
      <c r="AG21" s="38">
        <f>AH21+AI21</f>
        <v>500</v>
      </c>
      <c r="AH21" s="38">
        <v>150</v>
      </c>
      <c r="AI21" s="38">
        <v>350</v>
      </c>
      <c r="AJ21" s="38"/>
      <c r="AK21" s="38"/>
      <c r="AL21" s="38"/>
      <c r="AM21" s="37"/>
      <c r="AN21" s="37"/>
      <c r="AO21" s="37"/>
      <c r="AP21" s="39"/>
      <c r="AQ21" s="39"/>
      <c r="AR21" s="39"/>
      <c r="AS21" s="20"/>
    </row>
    <row r="22" spans="1:45" s="22" customFormat="1" ht="30" hidden="1" customHeight="1" x14ac:dyDescent="0.25">
      <c r="A22" s="43" t="s">
        <v>142</v>
      </c>
      <c r="B22" s="44" t="s">
        <v>135</v>
      </c>
      <c r="C22" s="37"/>
      <c r="D22" s="37"/>
      <c r="E22" s="37"/>
      <c r="F22" s="35">
        <f t="shared" si="1"/>
        <v>2000</v>
      </c>
      <c r="G22" s="37">
        <f t="shared" si="3"/>
        <v>600</v>
      </c>
      <c r="H22" s="37">
        <f t="shared" si="3"/>
        <v>1400</v>
      </c>
      <c r="I22" s="37"/>
      <c r="J22" s="37"/>
      <c r="K22" s="37"/>
      <c r="L22" s="37">
        <f>M22+N22</f>
        <v>1072</v>
      </c>
      <c r="M22" s="37">
        <v>372</v>
      </c>
      <c r="N22" s="37">
        <v>700</v>
      </c>
      <c r="O22" s="37"/>
      <c r="P22" s="37"/>
      <c r="Q22" s="37"/>
      <c r="R22" s="37"/>
      <c r="S22" s="37"/>
      <c r="T22" s="37"/>
      <c r="U22" s="37"/>
      <c r="V22" s="37"/>
      <c r="W22" s="37"/>
      <c r="X22" s="37">
        <f>Y22+Z22</f>
        <v>928</v>
      </c>
      <c r="Y22" s="37">
        <v>228</v>
      </c>
      <c r="Z22" s="37">
        <v>700</v>
      </c>
      <c r="AA22" s="37"/>
      <c r="AB22" s="37"/>
      <c r="AC22" s="37"/>
      <c r="AD22" s="38"/>
      <c r="AE22" s="38"/>
      <c r="AF22" s="38"/>
      <c r="AG22" s="38"/>
      <c r="AH22" s="38"/>
      <c r="AI22" s="38"/>
      <c r="AJ22" s="38"/>
      <c r="AK22" s="38"/>
      <c r="AL22" s="38"/>
      <c r="AM22" s="37"/>
      <c r="AN22" s="37"/>
      <c r="AO22" s="37"/>
      <c r="AP22" s="39"/>
      <c r="AQ22" s="39"/>
      <c r="AR22" s="39"/>
      <c r="AS22" s="21"/>
    </row>
    <row r="23" spans="1:45" ht="30" hidden="1" customHeight="1" x14ac:dyDescent="0.3">
      <c r="A23" s="43" t="s">
        <v>143</v>
      </c>
      <c r="B23" s="44" t="s">
        <v>136</v>
      </c>
      <c r="C23" s="37"/>
      <c r="D23" s="37"/>
      <c r="E23" s="37"/>
      <c r="F23" s="35">
        <f t="shared" si="1"/>
        <v>1500</v>
      </c>
      <c r="G23" s="37">
        <f t="shared" si="3"/>
        <v>450</v>
      </c>
      <c r="H23" s="37">
        <f t="shared" si="3"/>
        <v>1050</v>
      </c>
      <c r="I23" s="37"/>
      <c r="J23" s="37"/>
      <c r="K23" s="37"/>
      <c r="L23" s="37">
        <f>M23+N23</f>
        <v>700</v>
      </c>
      <c r="M23" s="37">
        <v>250</v>
      </c>
      <c r="N23" s="37">
        <v>450</v>
      </c>
      <c r="O23" s="37"/>
      <c r="P23" s="37"/>
      <c r="Q23" s="37"/>
      <c r="R23" s="37"/>
      <c r="S23" s="37"/>
      <c r="T23" s="37"/>
      <c r="U23" s="37"/>
      <c r="V23" s="37"/>
      <c r="W23" s="37"/>
      <c r="X23" s="37"/>
      <c r="Y23" s="37"/>
      <c r="Z23" s="37"/>
      <c r="AA23" s="37"/>
      <c r="AB23" s="37"/>
      <c r="AC23" s="37"/>
      <c r="AD23" s="38"/>
      <c r="AE23" s="38"/>
      <c r="AF23" s="38"/>
      <c r="AG23" s="38">
        <f>AH23+AI23</f>
        <v>800</v>
      </c>
      <c r="AH23" s="38">
        <v>200</v>
      </c>
      <c r="AI23" s="38">
        <v>600</v>
      </c>
      <c r="AJ23" s="38"/>
      <c r="AK23" s="38"/>
      <c r="AL23" s="38"/>
      <c r="AM23" s="37"/>
      <c r="AN23" s="37"/>
      <c r="AO23" s="37"/>
      <c r="AP23" s="39"/>
      <c r="AQ23" s="39"/>
      <c r="AR23" s="39"/>
      <c r="AS23" s="20"/>
    </row>
    <row r="24" spans="1:45" ht="30" hidden="1" customHeight="1" x14ac:dyDescent="0.3">
      <c r="A24" s="43" t="s">
        <v>144</v>
      </c>
      <c r="B24" s="44" t="s">
        <v>137</v>
      </c>
      <c r="C24" s="37"/>
      <c r="D24" s="37"/>
      <c r="E24" s="37"/>
      <c r="F24" s="35">
        <f t="shared" si="1"/>
        <v>1000</v>
      </c>
      <c r="G24" s="37">
        <f t="shared" si="3"/>
        <v>300</v>
      </c>
      <c r="H24" s="37">
        <f t="shared" si="3"/>
        <v>700</v>
      </c>
      <c r="I24" s="37">
        <f>J24+K24</f>
        <v>1000</v>
      </c>
      <c r="J24" s="37">
        <v>300</v>
      </c>
      <c r="K24" s="37">
        <v>700</v>
      </c>
      <c r="L24" s="37"/>
      <c r="M24" s="37"/>
      <c r="N24" s="37"/>
      <c r="O24" s="37"/>
      <c r="P24" s="37"/>
      <c r="Q24" s="37"/>
      <c r="R24" s="37"/>
      <c r="S24" s="37"/>
      <c r="T24" s="37"/>
      <c r="U24" s="37"/>
      <c r="V24" s="37"/>
      <c r="W24" s="37"/>
      <c r="X24" s="37"/>
      <c r="Y24" s="37"/>
      <c r="Z24" s="37"/>
      <c r="AA24" s="37"/>
      <c r="AB24" s="37"/>
      <c r="AC24" s="37"/>
      <c r="AD24" s="38"/>
      <c r="AE24" s="38"/>
      <c r="AF24" s="38"/>
      <c r="AG24" s="38"/>
      <c r="AH24" s="38"/>
      <c r="AI24" s="38"/>
      <c r="AJ24" s="38"/>
      <c r="AK24" s="38"/>
      <c r="AL24" s="38"/>
      <c r="AM24" s="37"/>
      <c r="AN24" s="37"/>
      <c r="AO24" s="37"/>
      <c r="AP24" s="39"/>
      <c r="AQ24" s="39"/>
      <c r="AR24" s="39"/>
      <c r="AS24" s="20"/>
    </row>
    <row r="25" spans="1:45" ht="30" hidden="1" customHeight="1" x14ac:dyDescent="0.3">
      <c r="A25" s="45" t="s">
        <v>145</v>
      </c>
      <c r="B25" s="46" t="s">
        <v>138</v>
      </c>
      <c r="C25" s="37"/>
      <c r="D25" s="37"/>
      <c r="E25" s="37"/>
      <c r="F25" s="47">
        <f t="shared" si="1"/>
        <v>1000</v>
      </c>
      <c r="G25" s="48">
        <f t="shared" si="3"/>
        <v>300</v>
      </c>
      <c r="H25" s="48">
        <f t="shared" si="3"/>
        <v>700</v>
      </c>
      <c r="I25" s="48">
        <f>J25+K25</f>
        <v>1000</v>
      </c>
      <c r="J25" s="49">
        <v>300</v>
      </c>
      <c r="K25" s="49">
        <v>700</v>
      </c>
      <c r="L25" s="48"/>
      <c r="M25" s="48"/>
      <c r="N25" s="48"/>
      <c r="O25" s="48"/>
      <c r="P25" s="48"/>
      <c r="Q25" s="48"/>
      <c r="R25" s="48"/>
      <c r="S25" s="48"/>
      <c r="T25" s="48"/>
      <c r="U25" s="48"/>
      <c r="V25" s="48"/>
      <c r="W25" s="48"/>
      <c r="X25" s="48"/>
      <c r="Y25" s="48"/>
      <c r="Z25" s="48"/>
      <c r="AA25" s="48"/>
      <c r="AB25" s="48"/>
      <c r="AC25" s="48"/>
      <c r="AD25" s="49"/>
      <c r="AE25" s="49"/>
      <c r="AF25" s="49"/>
      <c r="AG25" s="49"/>
      <c r="AH25" s="49"/>
      <c r="AI25" s="49"/>
      <c r="AJ25" s="49"/>
      <c r="AK25" s="49"/>
      <c r="AL25" s="49"/>
      <c r="AM25" s="48"/>
      <c r="AN25" s="48"/>
      <c r="AO25" s="48"/>
      <c r="AP25" s="50"/>
      <c r="AQ25" s="50"/>
      <c r="AR25" s="50"/>
      <c r="AS25" s="20"/>
    </row>
    <row r="26" spans="1:45" x14ac:dyDescent="0.3">
      <c r="A26" s="30"/>
      <c r="B26" s="51" t="s">
        <v>139</v>
      </c>
      <c r="C26" s="51"/>
      <c r="D26" s="51"/>
      <c r="E26" s="51"/>
      <c r="AD26" s="52"/>
      <c r="AE26" s="52"/>
      <c r="AF26" s="52"/>
      <c r="AG26" s="24"/>
      <c r="AH26" s="24"/>
      <c r="AI26" s="24"/>
      <c r="AJ26" s="52"/>
      <c r="AK26" s="52"/>
      <c r="AL26" s="52"/>
    </row>
    <row r="27" spans="1:45" x14ac:dyDescent="0.3">
      <c r="A27" s="30"/>
      <c r="B27" s="51" t="s">
        <v>119</v>
      </c>
      <c r="C27" s="51"/>
      <c r="D27" s="51"/>
      <c r="E27" s="51"/>
      <c r="AD27" s="52"/>
      <c r="AE27" s="52"/>
      <c r="AF27" s="52"/>
      <c r="AG27" s="24"/>
      <c r="AH27" s="24"/>
      <c r="AI27" s="24"/>
      <c r="AJ27" s="52"/>
      <c r="AK27" s="52"/>
      <c r="AL27" s="52"/>
    </row>
    <row r="28" spans="1:45" x14ac:dyDescent="0.3">
      <c r="A28" s="30"/>
      <c r="B28" s="51" t="s">
        <v>150</v>
      </c>
      <c r="C28" s="51"/>
      <c r="D28" s="51"/>
      <c r="E28" s="51"/>
      <c r="AD28" s="52"/>
      <c r="AE28" s="52"/>
      <c r="AF28" s="52"/>
      <c r="AG28" s="24"/>
      <c r="AH28" s="24"/>
      <c r="AI28" s="24"/>
      <c r="AJ28" s="52"/>
      <c r="AK28" s="52"/>
      <c r="AL28" s="52"/>
    </row>
    <row r="29" spans="1:45" x14ac:dyDescent="0.3">
      <c r="A29" s="30"/>
      <c r="B29" s="51" t="s">
        <v>151</v>
      </c>
      <c r="C29" s="51"/>
      <c r="D29" s="51"/>
      <c r="E29" s="51"/>
      <c r="AD29" s="52"/>
      <c r="AE29" s="52"/>
      <c r="AF29" s="52"/>
      <c r="AG29" s="24"/>
      <c r="AH29" s="24"/>
      <c r="AI29" s="24"/>
      <c r="AJ29" s="52"/>
      <c r="AK29" s="52"/>
      <c r="AL29" s="52"/>
    </row>
    <row r="30" spans="1:45" x14ac:dyDescent="0.3">
      <c r="B30" s="30" t="s">
        <v>152</v>
      </c>
      <c r="C30" s="30"/>
      <c r="D30" s="30"/>
      <c r="E30" s="30"/>
      <c r="F30" s="30"/>
      <c r="G30" s="30"/>
      <c r="H30" s="30"/>
      <c r="I30" s="30"/>
      <c r="J30" s="30"/>
      <c r="K30" s="30"/>
      <c r="L30" s="30"/>
      <c r="M30" s="30"/>
      <c r="N30" s="30"/>
      <c r="O30" s="30"/>
      <c r="P30" s="30"/>
      <c r="Q30" s="30"/>
      <c r="R30" s="30"/>
      <c r="S30" s="30"/>
      <c r="T30" s="30"/>
      <c r="U30" s="30"/>
      <c r="V30" s="30"/>
      <c r="W30" s="30"/>
      <c r="X30" s="30"/>
      <c r="Y30" s="30"/>
      <c r="Z30" s="30"/>
      <c r="AD30" s="52"/>
      <c r="AE30" s="52"/>
      <c r="AF30" s="52"/>
      <c r="AG30" s="24"/>
      <c r="AH30" s="24"/>
      <c r="AI30" s="24"/>
      <c r="AJ30" s="52"/>
      <c r="AK30" s="52"/>
      <c r="AL30" s="52"/>
    </row>
    <row r="31" spans="1:45" x14ac:dyDescent="0.3">
      <c r="B31" s="51" t="s">
        <v>153</v>
      </c>
      <c r="C31" s="51"/>
      <c r="D31" s="51"/>
      <c r="E31" s="51"/>
      <c r="AD31" s="52"/>
      <c r="AE31" s="52"/>
      <c r="AF31" s="52"/>
      <c r="AG31" s="24"/>
      <c r="AH31" s="24"/>
      <c r="AI31" s="24"/>
      <c r="AJ31" s="52"/>
      <c r="AK31" s="52"/>
      <c r="AL31" s="52"/>
    </row>
    <row r="32" spans="1:45" x14ac:dyDescent="0.3">
      <c r="B32" s="51" t="s">
        <v>154</v>
      </c>
      <c r="C32" s="51"/>
      <c r="D32" s="51"/>
      <c r="E32" s="51"/>
      <c r="AD32" s="52"/>
      <c r="AE32" s="52"/>
      <c r="AF32" s="52"/>
      <c r="AG32" s="24"/>
      <c r="AH32" s="24"/>
      <c r="AI32" s="24"/>
      <c r="AJ32" s="52"/>
      <c r="AK32" s="52"/>
      <c r="AL32" s="52"/>
    </row>
    <row r="33" spans="2:38" x14ac:dyDescent="0.3">
      <c r="B33" s="51" t="s">
        <v>155</v>
      </c>
      <c r="C33" s="51"/>
      <c r="D33" s="51"/>
      <c r="E33" s="51"/>
      <c r="AD33" s="52"/>
      <c r="AE33" s="52"/>
      <c r="AF33" s="52"/>
      <c r="AG33" s="24"/>
      <c r="AH33" s="24"/>
      <c r="AI33" s="24"/>
      <c r="AJ33" s="52"/>
      <c r="AK33" s="52"/>
      <c r="AL33" s="52"/>
    </row>
    <row r="34" spans="2:38" x14ac:dyDescent="0.3">
      <c r="B34" s="51" t="s">
        <v>156</v>
      </c>
      <c r="C34" s="51"/>
      <c r="D34" s="51"/>
      <c r="E34" s="51"/>
      <c r="AD34" s="52"/>
      <c r="AE34" s="52"/>
      <c r="AF34" s="52"/>
      <c r="AG34" s="24"/>
      <c r="AH34" s="24"/>
      <c r="AI34" s="24"/>
      <c r="AJ34" s="52"/>
      <c r="AK34" s="52"/>
      <c r="AL34" s="52"/>
    </row>
    <row r="35" spans="2:38" x14ac:dyDescent="0.3">
      <c r="B35" s="51" t="s">
        <v>157</v>
      </c>
      <c r="C35" s="51"/>
      <c r="D35" s="51"/>
      <c r="E35" s="51"/>
      <c r="AD35" s="52"/>
      <c r="AE35" s="52"/>
      <c r="AF35" s="52"/>
      <c r="AG35" s="24"/>
      <c r="AH35" s="24"/>
      <c r="AI35" s="24"/>
      <c r="AJ35" s="52"/>
      <c r="AK35" s="52"/>
      <c r="AL35" s="52"/>
    </row>
    <row r="36" spans="2:38" x14ac:dyDescent="0.3">
      <c r="B36" s="51" t="s">
        <v>158</v>
      </c>
      <c r="C36" s="51"/>
      <c r="D36" s="51"/>
      <c r="E36" s="51"/>
      <c r="AD36" s="52"/>
      <c r="AE36" s="52"/>
      <c r="AF36" s="52"/>
      <c r="AG36" s="24"/>
      <c r="AH36" s="24"/>
      <c r="AI36" s="24"/>
      <c r="AJ36" s="52"/>
      <c r="AK36" s="52"/>
      <c r="AL36" s="52"/>
    </row>
    <row r="37" spans="2:38" x14ac:dyDescent="0.3">
      <c r="B37" s="51" t="s">
        <v>120</v>
      </c>
      <c r="C37" s="51"/>
      <c r="D37" s="51"/>
      <c r="E37" s="51"/>
      <c r="AD37" s="52"/>
      <c r="AE37" s="52"/>
      <c r="AF37" s="52"/>
      <c r="AG37" s="24"/>
      <c r="AH37" s="24"/>
      <c r="AI37" s="24"/>
      <c r="AJ37" s="52"/>
      <c r="AK37" s="52"/>
      <c r="AL37" s="52"/>
    </row>
    <row r="38" spans="2:38" x14ac:dyDescent="0.3">
      <c r="B38" s="51" t="s">
        <v>159</v>
      </c>
      <c r="C38" s="51"/>
      <c r="D38" s="51"/>
      <c r="E38" s="51"/>
      <c r="AD38" s="52"/>
      <c r="AE38" s="52"/>
      <c r="AF38" s="52"/>
      <c r="AG38" s="24"/>
      <c r="AH38" s="24"/>
      <c r="AI38" s="24"/>
      <c r="AJ38" s="52"/>
      <c r="AK38" s="52"/>
      <c r="AL38" s="52"/>
    </row>
    <row r="39" spans="2:38" x14ac:dyDescent="0.3">
      <c r="B39" s="51" t="s">
        <v>160</v>
      </c>
      <c r="C39" s="51"/>
      <c r="D39" s="51"/>
      <c r="E39" s="51"/>
      <c r="AD39" s="52"/>
      <c r="AE39" s="52"/>
      <c r="AF39" s="52"/>
      <c r="AG39" s="24"/>
      <c r="AH39" s="24"/>
      <c r="AI39" s="24"/>
      <c r="AJ39" s="52"/>
      <c r="AK39" s="52"/>
      <c r="AL39" s="52"/>
    </row>
    <row r="40" spans="2:38" x14ac:dyDescent="0.3">
      <c r="B40" s="51" t="s">
        <v>161</v>
      </c>
      <c r="C40" s="51"/>
      <c r="D40" s="51"/>
      <c r="E40" s="51"/>
      <c r="AD40" s="52"/>
      <c r="AE40" s="52"/>
      <c r="AF40" s="52"/>
      <c r="AG40" s="24"/>
      <c r="AH40" s="24"/>
      <c r="AI40" s="24"/>
      <c r="AJ40" s="52"/>
      <c r="AK40" s="52"/>
      <c r="AL40" s="52"/>
    </row>
  </sheetData>
  <mergeCells count="21">
    <mergeCell ref="AD7:AF7"/>
    <mergeCell ref="AG7:AI7"/>
    <mergeCell ref="AJ7:AL7"/>
    <mergeCell ref="AM7:AO7"/>
    <mergeCell ref="AP7:AR7"/>
    <mergeCell ref="A1:AR1"/>
    <mergeCell ref="A2:AR2"/>
    <mergeCell ref="A3:AR3"/>
    <mergeCell ref="A6:A8"/>
    <mergeCell ref="B6:B8"/>
    <mergeCell ref="C6:E7"/>
    <mergeCell ref="F6:H7"/>
    <mergeCell ref="I6:AI6"/>
    <mergeCell ref="AJ6:AR6"/>
    <mergeCell ref="I7:K7"/>
    <mergeCell ref="L7:N7"/>
    <mergeCell ref="O7:Q7"/>
    <mergeCell ref="R7:T7"/>
    <mergeCell ref="U7:W7"/>
    <mergeCell ref="X7:Z7"/>
    <mergeCell ref="AA7:AC7"/>
  </mergeCells>
  <pageMargins left="0.45" right="0.31" top="0.75" bottom="0.75" header="0.3" footer="0.3"/>
  <pageSetup scale="34"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Trang tính</vt:lpstr>
      </vt:variant>
      <vt:variant>
        <vt:i4>4</vt:i4>
      </vt:variant>
      <vt:variant>
        <vt:lpstr>Phạm vi có Tên</vt:lpstr>
      </vt:variant>
      <vt:variant>
        <vt:i4>5</vt:i4>
      </vt:variant>
    </vt:vector>
  </HeadingPairs>
  <TitlesOfParts>
    <vt:vector size="9" baseType="lpstr">
      <vt:lpstr>1. Biểu tổng</vt:lpstr>
      <vt:lpstr>2. Bieu so nganh</vt:lpstr>
      <vt:lpstr>4. Dự kiến Đối ứng của các Xã</vt:lpstr>
      <vt:lpstr>4. Dự kiến PB cho các sở, ngành</vt:lpstr>
      <vt:lpstr>'1. Biểu tổng'!Print_Titles</vt:lpstr>
      <vt:lpstr>'4. Dự kiến Đối ứng của các Xã'!Print_Titles</vt:lpstr>
      <vt:lpstr>'1. Biểu tổng'!Vùng_In</vt:lpstr>
      <vt:lpstr>'4. Dự kiến Đối ứng của các Xã'!Vùng_In</vt:lpstr>
      <vt:lpstr>'4. Dự kiến PB cho các sở, ngành'!Vùng_In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BN</dc:creator>
  <cp:lastModifiedBy>Administrator</cp:lastModifiedBy>
  <cp:lastPrinted>2026-10-01T07:08:05Z</cp:lastPrinted>
  <dcterms:created xsi:type="dcterms:W3CDTF">2025-10-24T08:17:14Z</dcterms:created>
  <dcterms:modified xsi:type="dcterms:W3CDTF">2026-10-01T07:08:09Z</dcterms:modified>
</cp:coreProperties>
</file>